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worksheets/sheet40.xml" ContentType="application/vnd.openxmlformats-officedocument.spreadsheetml.worksheet+xml"/>
  <Override PartName="/xl/drawings/drawing40.xml" ContentType="application/vnd.openxmlformats-officedocument.drawing+xml"/>
  <Override PartName="/xl/worksheets/sheet41.xml" ContentType="application/vnd.openxmlformats-officedocument.spreadsheetml.worksheet+xml"/>
  <Override PartName="/xl/drawings/drawing41.xml" ContentType="application/vnd.openxmlformats-officedocument.drawing+xml"/>
  <Override PartName="/xl/worksheets/sheet42.xml" ContentType="application/vnd.openxmlformats-officedocument.spreadsheetml.worksheet+xml"/>
  <Override PartName="/xl/drawings/drawing42.xml" ContentType="application/vnd.openxmlformats-officedocument.drawing+xml"/>
  <Override PartName="/xl/worksheets/sheet43.xml" ContentType="application/vnd.openxmlformats-officedocument.spreadsheetml.worksheet+xml"/>
  <Override PartName="/xl/drawings/drawing43.xml" ContentType="application/vnd.openxmlformats-officedocument.drawing+xml"/>
  <Override PartName="/xl/worksheets/sheet44.xml" ContentType="application/vnd.openxmlformats-officedocument.spreadsheetml.worksheet+xml"/>
  <Override PartName="/xl/drawings/drawing44.xml" ContentType="application/vnd.openxmlformats-officedocument.drawing+xml"/>
  <Override PartName="/xl/worksheets/sheet45.xml" ContentType="application/vnd.openxmlformats-officedocument.spreadsheetml.worksheet+xml"/>
  <Override PartName="/xl/drawings/drawing45.xml" ContentType="application/vnd.openxmlformats-officedocument.drawing+xml"/>
  <Override PartName="/xl/worksheets/sheet46.xml" ContentType="application/vnd.openxmlformats-officedocument.spreadsheetml.worksheet+xml"/>
  <Override PartName="/xl/drawings/drawing46.xml" ContentType="application/vnd.openxmlformats-officedocument.drawing+xml"/>
  <Override PartName="/xl/worksheets/sheet47.xml" ContentType="application/vnd.openxmlformats-officedocument.spreadsheetml.worksheet+xml"/>
  <Override PartName="/xl/drawings/drawing47.xml" ContentType="application/vnd.openxmlformats-officedocument.drawing+xml"/>
  <Override PartName="/xl/worksheets/sheet48.xml" ContentType="application/vnd.openxmlformats-officedocument.spreadsheetml.worksheet+xml"/>
  <Override PartName="/xl/drawings/drawing48.xml" ContentType="application/vnd.openxmlformats-officedocument.drawing+xml"/>
  <Override PartName="/xl/worksheets/sheet49.xml" ContentType="application/vnd.openxmlformats-officedocument.spreadsheetml.worksheet+xml"/>
  <Override PartName="/xl/drawings/drawing49.xml" ContentType="application/vnd.openxmlformats-officedocument.drawing+xml"/>
  <Override PartName="/xl/worksheets/sheet50.xml" ContentType="application/vnd.openxmlformats-officedocument.spreadsheetml.worksheet+xml"/>
  <Override PartName="/xl/drawings/drawing50.xml" ContentType="application/vnd.openxmlformats-officedocument.drawing+xml"/>
  <Override PartName="/xl/worksheets/sheet51.xml" ContentType="application/vnd.openxmlformats-officedocument.spreadsheetml.worksheet+xml"/>
  <Override PartName="/xl/drawings/drawing51.xml" ContentType="application/vnd.openxmlformats-officedocument.drawing+xml"/>
  <Override PartName="/xl/worksheets/sheet52.xml" ContentType="application/vnd.openxmlformats-officedocument.spreadsheetml.worksheet+xml"/>
  <Override PartName="/xl/drawings/drawing52.xml" ContentType="application/vnd.openxmlformats-officedocument.drawing+xml"/>
  <Override PartName="/xl/worksheets/sheet53.xml" ContentType="application/vnd.openxmlformats-officedocument.spreadsheetml.worksheet+xml"/>
  <Override PartName="/xl/drawings/drawing53.xml" ContentType="application/vnd.openxmlformats-officedocument.drawing+xml"/>
  <Override PartName="/xl/worksheets/sheet54.xml" ContentType="application/vnd.openxmlformats-officedocument.spreadsheetml.worksheet+xml"/>
  <Override PartName="/xl/drawings/drawing54.xml" ContentType="application/vnd.openxmlformats-officedocument.drawing+xml"/>
  <Override PartName="/xl/worksheets/sheet55.xml" ContentType="application/vnd.openxmlformats-officedocument.spreadsheetml.worksheet+xml"/>
  <Override PartName="/xl/drawings/drawing55.xml" ContentType="application/vnd.openxmlformats-officedocument.drawing+xml"/>
  <Override PartName="/xl/worksheets/sheet56.xml" ContentType="application/vnd.openxmlformats-officedocument.spreadsheetml.worksheet+xml"/>
  <Override PartName="/xl/drawings/drawing56.xml" ContentType="application/vnd.openxmlformats-officedocument.drawing+xml"/>
  <Override PartName="/xl/worksheets/sheet57.xml" ContentType="application/vnd.openxmlformats-officedocument.spreadsheetml.worksheet+xml"/>
  <Override PartName="/xl/drawings/drawing57.xml" ContentType="application/vnd.openxmlformats-officedocument.drawing+xml"/>
  <Override PartName="/xl/worksheets/sheet58.xml" ContentType="application/vnd.openxmlformats-officedocument.spreadsheetml.worksheet+xml"/>
  <Override PartName="/xl/drawings/drawing58.xml" ContentType="application/vnd.openxmlformats-officedocument.drawing+xml"/>
  <Override PartName="/xl/worksheets/sheet59.xml" ContentType="application/vnd.openxmlformats-officedocument.spreadsheetml.worksheet+xml"/>
  <Override PartName="/xl/drawings/drawing59.xml" ContentType="application/vnd.openxmlformats-officedocument.drawing+xml"/>
  <Override PartName="/xl/worksheets/sheet60.xml" ContentType="application/vnd.openxmlformats-officedocument.spreadsheetml.worksheet+xml"/>
  <Override PartName="/xl/drawings/drawing60.xml" ContentType="application/vnd.openxmlformats-officedocument.drawing+xml"/>
  <Override PartName="/xl/worksheets/sheet61.xml" ContentType="application/vnd.openxmlformats-officedocument.spreadsheetml.worksheet+xml"/>
  <Override PartName="/xl/drawings/drawing61.xml" ContentType="application/vnd.openxmlformats-officedocument.drawing+xml"/>
  <Override PartName="/xl/worksheets/sheet62.xml" ContentType="application/vnd.openxmlformats-officedocument.spreadsheetml.worksheet+xml"/>
  <Override PartName="/xl/drawings/drawing62.xml" ContentType="application/vnd.openxmlformats-officedocument.drawing+xml"/>
  <Override PartName="/xl/worksheets/sheet63.xml" ContentType="application/vnd.openxmlformats-officedocument.spreadsheetml.worksheet+xml"/>
  <Override PartName="/xl/drawings/drawing63.xml" ContentType="application/vnd.openxmlformats-officedocument.drawing+xml"/>
  <Override PartName="/xl/worksheets/sheet64.xml" ContentType="application/vnd.openxmlformats-officedocument.spreadsheetml.worksheet+xml"/>
  <Override PartName="/xl/drawings/drawing64.xml" ContentType="application/vnd.openxmlformats-officedocument.drawing+xml"/>
  <Override PartName="/xl/worksheets/sheet65.xml" ContentType="application/vnd.openxmlformats-officedocument.spreadsheetml.worksheet+xml"/>
  <Override PartName="/xl/drawings/drawing65.xml" ContentType="application/vnd.openxmlformats-officedocument.drawing+xml"/>
  <Override PartName="/xl/worksheets/sheet66.xml" ContentType="application/vnd.openxmlformats-officedocument.spreadsheetml.worksheet+xml"/>
  <Override PartName="/xl/drawings/drawing66.xml" ContentType="application/vnd.openxmlformats-officedocument.drawing+xml"/>
  <Override PartName="/xl/worksheets/sheet67.xml" ContentType="application/vnd.openxmlformats-officedocument.spreadsheetml.worksheet+xml"/>
  <Override PartName="/xl/drawings/drawing67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10" yWindow="-110" windowWidth="19420" windowHeight="10300" tabRatio="600" firstSheet="0" activeTab="0" autoFilterDateGrouping="1"/>
  </bookViews>
  <sheets>
    <sheet name="Index" sheetId="1" state="visible" r:id="rId1"/>
    <sheet name="EDFF33" sheetId="2" state="visible" r:id="rId2"/>
    <sheet name="EDGSEC" sheetId="3" state="visible" r:id="rId3"/>
    <sheet name="EDONTF" sheetId="4" state="visible" r:id="rId4"/>
    <sheet name="EECONF" sheetId="5" state="visible" r:id="rId5"/>
    <sheet name="EEESCF" sheetId="6" state="visible" r:id="rId6"/>
    <sheet name="EELMIF" sheetId="7" state="visible" r:id="rId7"/>
    <sheet name="EEMOFF" sheetId="8" state="visible" r:id="rId8"/>
    <sheet name="EGSFOF" sheetId="9" state="visible" r:id="rId9"/>
    <sheet name="EDACBF" sheetId="10" state="visible" r:id="rId10"/>
    <sheet name="EDBE33" sheetId="11" state="visible" r:id="rId11"/>
    <sheet name="EDCG27" sheetId="12" state="visible" r:id="rId12"/>
    <sheet name="EDN1LE" sheetId="13" state="visible" r:id="rId13"/>
    <sheet name="EDNPSF" sheetId="14" state="visible" r:id="rId14"/>
    <sheet name="EEECRF" sheetId="15" state="visible" r:id="rId15"/>
    <sheet name="EEIF50" sheetId="16" state="visible" r:id="rId16"/>
    <sheet name="EEM150" sheetId="17" state="visible" r:id="rId17"/>
    <sheet name="EENBEF" sheetId="18" state="visible" r:id="rId18"/>
    <sheet name="EDCF27" sheetId="19" state="visible" r:id="rId19"/>
    <sheet name="EDCG28" sheetId="20" state="visible" r:id="rId20"/>
    <sheet name="EEELSS" sheetId="21" state="visible" r:id="rId21"/>
    <sheet name="EEFOCF" sheetId="22" state="visible" r:id="rId22"/>
    <sheet name="EEMMQI" sheetId="23" state="visible" r:id="rId23"/>
    <sheet name="EOEMOP" sheetId="24" state="visible" r:id="rId24"/>
    <sheet name="EDBE31" sheetId="25" state="visible" r:id="rId25"/>
    <sheet name="EDBE32" sheetId="26" state="visible" r:id="rId26"/>
    <sheet name="EDCF28" sheetId="27" state="visible" r:id="rId27"/>
    <sheet name="EDLDUF" sheetId="28" state="visible" r:id="rId28"/>
    <sheet name="EEBCYF" sheetId="29" state="visible" r:id="rId29"/>
    <sheet name="EEDGEF" sheetId="30" state="visible" r:id="rId30"/>
    <sheet name="EEMMQE" sheetId="31" state="visible" r:id="rId31"/>
    <sheet name="EOUSTF" sheetId="32" state="visible" r:id="rId32"/>
    <sheet name="EDFF32" sheetId="33" state="visible" r:id="rId33"/>
    <sheet name="EEALVF" sheetId="34" state="visible" r:id="rId34"/>
    <sheet name="EEARBF" sheetId="35" state="visible" r:id="rId35"/>
    <sheet name="EEARFD" sheetId="36" state="visible" r:id="rId36"/>
    <sheet name="EEBCIE" sheetId="37" state="visible" r:id="rId37"/>
    <sheet name="EEBIEF" sheetId="38" state="visible" r:id="rId38"/>
    <sheet name="EEESSF" sheetId="39" state="visible" r:id="rId39"/>
    <sheet name="EEMCPF" sheetId="40" state="visible" r:id="rId40"/>
    <sheet name="EESMCF" sheetId="41" state="visible" r:id="rId41"/>
    <sheet name="EOASEF" sheetId="42" state="visible" r:id="rId42"/>
    <sheet name="EOUSEF" sheetId="43" state="visible" r:id="rId43"/>
    <sheet name="ESLVRE" sheetId="44" state="visible" r:id="rId44"/>
    <sheet name="EDBPDF" sheetId="45" state="visible" r:id="rId45"/>
    <sheet name="EDCPSF" sheetId="46" state="visible" r:id="rId46"/>
    <sheet name="EDCSDF" sheetId="47" state="visible" r:id="rId47"/>
    <sheet name="EEIAFF" sheetId="48" state="visible" r:id="rId48"/>
    <sheet name="EEIF30" sheetId="49" state="visible" r:id="rId49"/>
    <sheet name="EELMFE" sheetId="50" state="visible" r:id="rId50"/>
    <sheet name="EEMOF1" sheetId="51" state="visible" r:id="rId51"/>
    <sheet name="EOCHIF" sheetId="52" state="visible" r:id="rId52"/>
    <sheet name="EODWHF" sheetId="53" state="visible" r:id="rId53"/>
    <sheet name="EDCG37" sheetId="54" state="visible" r:id="rId54"/>
    <sheet name="EDFF30" sheetId="55" state="visible" r:id="rId55"/>
    <sheet name="EDFF31" sheetId="56" state="visible" r:id="rId56"/>
    <sheet name="EDNP27" sheetId="57" state="visible" r:id="rId57"/>
    <sheet name="EEMAAF" sheetId="58" state="visible" r:id="rId58"/>
    <sheet name="EENN50" sheetId="59" state="visible" r:id="rId59"/>
    <sheet name="EES250" sheetId="60" state="visible" r:id="rId60"/>
    <sheet name="EGOLDE" sheetId="61" state="visible" r:id="rId61"/>
    <sheet name="ELLIQF" sheetId="62" state="visible" r:id="rId62"/>
    <sheet name="EDBE30" sheetId="63" state="visible" r:id="rId63"/>
    <sheet name="EEEQTF" sheetId="64" state="visible" r:id="rId64"/>
    <sheet name="EEPRUA" sheetId="65" state="visible" r:id="rId65"/>
    <sheet name="EETECF" sheetId="66" state="visible" r:id="rId66"/>
    <sheet name="EOEDOF" sheetId="67" state="visible" r:id="rId67"/>
  </sheets>
  <definedNames>
    <definedName name="Hedging_Positions_through_Futures_AS_ON_MMMM_DD__YYYY___NIL">EDFF33!#REF!</definedName>
    <definedName name="JPM_Footer_disp">EDFF33!#REF!</definedName>
    <definedName name="JPM_Footer_disp12">EDFF33!#REF!</definedName>
    <definedName name="Hedging_Positions_through_Futures_AS_ON_MMMM_DD__YYYY___NIL" localSheetId="2">EDGSEC!#REF!</definedName>
    <definedName name="JPM_Footer_disp" localSheetId="2">EDGSEC!#REF!</definedName>
    <definedName name="JPM_Footer_disp12" localSheetId="2">EDGSEC!#REF!</definedName>
    <definedName name="Hedging_Positions_through_Futures_AS_ON_MMMM_DD__YYYY___NIL" localSheetId="3">EDONTF!#REF!</definedName>
    <definedName name="JPM_Footer_disp" localSheetId="3">EDONTF!#REF!</definedName>
    <definedName name="JPM_Footer_disp12" localSheetId="3">EDONTF!#REF!</definedName>
    <definedName name="Hedging_Positions_through_Futures_AS_ON_MMMM_DD__YYYY___NIL" localSheetId="4">EECONF!#REF!</definedName>
    <definedName name="JPM_Footer_disp" localSheetId="4">EECONF!#REF!</definedName>
    <definedName name="JPM_Footer_disp12" localSheetId="4">EECONF!#REF!</definedName>
    <definedName name="Hedging_Positions_through_Futures_AS_ON_MMMM_DD__YYYY___NIL" localSheetId="5">EEESCF!#REF!</definedName>
    <definedName name="JPM_Footer_disp" localSheetId="5">EEESCF!#REF!</definedName>
    <definedName name="JPM_Footer_disp12" localSheetId="5">EEESCF!#REF!</definedName>
    <definedName name="Hedging_Positions_through_Futures_AS_ON_MMMM_DD__YYYY___NIL" localSheetId="6">EELMIF!#REF!</definedName>
    <definedName name="JPM_Footer_disp" localSheetId="6">EELMIF!#REF!</definedName>
    <definedName name="JPM_Footer_disp12" localSheetId="6">EELMIF!#REF!</definedName>
    <definedName name="Hedging_Positions_through_Futures_AS_ON_MMMM_DD__YYYY___NIL" localSheetId="7">EEMOFF!#REF!</definedName>
    <definedName name="JPM_Footer_disp" localSheetId="7">EEMOFF!#REF!</definedName>
    <definedName name="JPM_Footer_disp12" localSheetId="7">EEMOFF!#REF!</definedName>
    <definedName name="Hedging_Positions_through_Futures_AS_ON_MMMM_DD__YYYY___NIL" localSheetId="8">EGSFOF!#REF!</definedName>
    <definedName name="JPM_Footer_disp" localSheetId="8">EGSFOF!#REF!</definedName>
    <definedName name="JPM_Footer_disp12" localSheetId="8">EGSFOF!#REF!</definedName>
    <definedName name="Hedging_Positions_through_Futures_AS_ON_MMMM_DD__YYYY___NIL" localSheetId="9">EDACBF!#REF!</definedName>
    <definedName name="JPM_Footer_disp" localSheetId="9">EDACBF!#REF!</definedName>
    <definedName name="JPM_Footer_disp12" localSheetId="9">EDACBF!#REF!</definedName>
    <definedName name="Hedging_Positions_through_Futures_AS_ON_MMMM_DD__YYYY___NIL" localSheetId="10">EDBE33!#REF!</definedName>
    <definedName name="JPM_Footer_disp" localSheetId="10">EDBE33!#REF!</definedName>
    <definedName name="JPM_Footer_disp12" localSheetId="10">EDBE33!#REF!</definedName>
    <definedName name="Hedging_Positions_through_Futures_AS_ON_MMMM_DD__YYYY___NIL" localSheetId="11">EDCG27!#REF!</definedName>
    <definedName name="JPM_Footer_disp" localSheetId="11">EDCG27!#REF!</definedName>
    <definedName name="JPM_Footer_disp12" localSheetId="11">EDCG27!#REF!</definedName>
    <definedName name="Hedging_Positions_through_Futures_AS_ON_MMMM_DD__YYYY___NIL" localSheetId="12">EDN1LE!#REF!</definedName>
    <definedName name="JPM_Footer_disp" localSheetId="12">EDN1LE!#REF!</definedName>
    <definedName name="JPM_Footer_disp12" localSheetId="12">EDN1LE!#REF!</definedName>
    <definedName name="Hedging_Positions_through_Futures_AS_ON_MMMM_DD__YYYY___NIL" localSheetId="13">EDNPSF!#REF!</definedName>
    <definedName name="JPM_Footer_disp" localSheetId="13">EDNPSF!#REF!</definedName>
    <definedName name="JPM_Footer_disp12" localSheetId="13">EDNPSF!#REF!</definedName>
    <definedName name="Hedging_Positions_through_Futures_AS_ON_MMMM_DD__YYYY___NIL" localSheetId="14">EEECRF!#REF!</definedName>
    <definedName name="JPM_Footer_disp" localSheetId="14">EEECRF!#REF!</definedName>
    <definedName name="JPM_Footer_disp12" localSheetId="14">EEECRF!#REF!</definedName>
    <definedName name="Hedging_Positions_through_Futures_AS_ON_MMMM_DD__YYYY___NIL" localSheetId="15">EEIF50!#REF!</definedName>
    <definedName name="JPM_Footer_disp" localSheetId="15">EEIF50!#REF!</definedName>
    <definedName name="JPM_Footer_disp12" localSheetId="15">EEIF50!#REF!</definedName>
    <definedName name="Hedging_Positions_through_Futures_AS_ON_MMMM_DD__YYYY___NIL" localSheetId="16">'EEM150'!#REF!</definedName>
    <definedName name="JPM_Footer_disp" localSheetId="16">'EEM150'!#REF!</definedName>
    <definedName name="JPM_Footer_disp12" localSheetId="16">'EEM150'!#REF!</definedName>
    <definedName name="Hedging_Positions_through_Futures_AS_ON_MMMM_DD__YYYY___NIL" localSheetId="17">EENBEF!#REF!</definedName>
    <definedName name="JPM_Footer_disp" localSheetId="17">EENBEF!#REF!</definedName>
    <definedName name="JPM_Footer_disp12" localSheetId="17">EENBEF!#REF!</definedName>
    <definedName name="Hedging_Positions_through_Futures_AS_ON_MMMM_DD__YYYY___NIL" localSheetId="18">EDCF27!#REF!</definedName>
    <definedName name="JPM_Footer_disp" localSheetId="18">EDCF27!#REF!</definedName>
    <definedName name="JPM_Footer_disp12" localSheetId="18">EDCF27!#REF!</definedName>
    <definedName name="Hedging_Positions_through_Futures_AS_ON_MMMM_DD__YYYY___NIL" localSheetId="19">EDCG28!#REF!</definedName>
    <definedName name="JPM_Footer_disp" localSheetId="19">EDCG28!#REF!</definedName>
    <definedName name="JPM_Footer_disp12" localSheetId="19">EDCG28!#REF!</definedName>
    <definedName name="Hedging_Positions_through_Futures_AS_ON_MMMM_DD__YYYY___NIL" localSheetId="20">EEELSS!#REF!</definedName>
    <definedName name="JPM_Footer_disp" localSheetId="20">EEELSS!#REF!</definedName>
    <definedName name="JPM_Footer_disp12" localSheetId="20">EEELSS!#REF!</definedName>
    <definedName name="Hedging_Positions_through_Futures_AS_ON_MMMM_DD__YYYY___NIL" localSheetId="21">EEFOCF!#REF!</definedName>
    <definedName name="JPM_Footer_disp" localSheetId="21">EEFOCF!#REF!</definedName>
    <definedName name="JPM_Footer_disp12" localSheetId="21">EEFOCF!#REF!</definedName>
    <definedName name="Hedging_Positions_through_Futures_AS_ON_MMMM_DD__YYYY___NIL" localSheetId="22">EEMMQI!#REF!</definedName>
    <definedName name="JPM_Footer_disp" localSheetId="22">EEMMQI!#REF!</definedName>
    <definedName name="JPM_Footer_disp12" localSheetId="22">EEMMQI!#REF!</definedName>
    <definedName name="Hedging_Positions_through_Futures_AS_ON_MMMM_DD__YYYY___NIL" localSheetId="23">EOEMOP!#REF!</definedName>
    <definedName name="JPM_Footer_disp" localSheetId="23">EOEMOP!#REF!</definedName>
    <definedName name="JPM_Footer_disp12" localSheetId="23">EOEMOP!#REF!</definedName>
    <definedName name="Hedging_Positions_through_Futures_AS_ON_MMMM_DD__YYYY___NIL" localSheetId="24">EDBE31!#REF!</definedName>
    <definedName name="JPM_Footer_disp" localSheetId="24">EDBE31!#REF!</definedName>
    <definedName name="JPM_Footer_disp12" localSheetId="24">EDBE31!#REF!</definedName>
    <definedName name="Hedging_Positions_through_Futures_AS_ON_MMMM_DD__YYYY___NIL" localSheetId="25">EDBE32!#REF!</definedName>
    <definedName name="JPM_Footer_disp" localSheetId="25">EDBE32!#REF!</definedName>
    <definedName name="JPM_Footer_disp12" localSheetId="25">EDBE32!#REF!</definedName>
    <definedName name="Hedging_Positions_through_Futures_AS_ON_MMMM_DD__YYYY___NIL" localSheetId="26">EDCF28!#REF!</definedName>
    <definedName name="JPM_Footer_disp" localSheetId="26">EDCF28!#REF!</definedName>
    <definedName name="JPM_Footer_disp12" localSheetId="26">EDCF28!#REF!</definedName>
    <definedName name="Hedging_Positions_through_Futures_AS_ON_MMMM_DD__YYYY___NIL" localSheetId="27">EDLDUF!#REF!</definedName>
    <definedName name="JPM_Footer_disp" localSheetId="27">EDLDUF!#REF!</definedName>
    <definedName name="JPM_Footer_disp12" localSheetId="27">EDLDUF!#REF!</definedName>
    <definedName name="Hedging_Positions_through_Futures_AS_ON_MMMM_DD__YYYY___NIL" localSheetId="28">EEBCYF!#REF!</definedName>
    <definedName name="JPM_Footer_disp" localSheetId="28">EEBCYF!#REF!</definedName>
    <definedName name="JPM_Footer_disp12" localSheetId="28">EEBCYF!#REF!</definedName>
    <definedName name="Hedging_Positions_through_Futures_AS_ON_MMMM_DD__YYYY___NIL" localSheetId="29">EEDGEF!#REF!</definedName>
    <definedName name="JPM_Footer_disp" localSheetId="29">EEDGEF!#REF!</definedName>
    <definedName name="JPM_Footer_disp12" localSheetId="29">EEDGEF!#REF!</definedName>
    <definedName name="Hedging_Positions_through_Futures_AS_ON_MMMM_DD__YYYY___NIL" localSheetId="30">EEMMQE!#REF!</definedName>
    <definedName name="JPM_Footer_disp" localSheetId="30">EEMMQE!#REF!</definedName>
    <definedName name="JPM_Footer_disp12" localSheetId="30">EEMMQE!#REF!</definedName>
    <definedName name="Hedging_Positions_through_Futures_AS_ON_MMMM_DD__YYYY___NIL" localSheetId="31">EOUSTF!#REF!</definedName>
    <definedName name="JPM_Footer_disp" localSheetId="31">EOUSTF!#REF!</definedName>
    <definedName name="JPM_Footer_disp12" localSheetId="31">EOUSTF!#REF!</definedName>
    <definedName name="Hedging_Positions_through_Futures_AS_ON_MMMM_DD__YYYY___NIL" localSheetId="32">EDFF32!#REF!</definedName>
    <definedName name="JPM_Footer_disp" localSheetId="32">EDFF32!#REF!</definedName>
    <definedName name="JPM_Footer_disp12" localSheetId="32">EDFF32!#REF!</definedName>
    <definedName name="Hedging_Positions_through_Futures_AS_ON_MMMM_DD__YYYY___NIL" localSheetId="33">EEALVF!#REF!</definedName>
    <definedName name="JPM_Footer_disp" localSheetId="33">EEALVF!#REF!</definedName>
    <definedName name="JPM_Footer_disp12" localSheetId="33">EEALVF!#REF!</definedName>
    <definedName name="Hedging_Positions_through_Futures_AS_ON_MMMM_DD__YYYY___NIL" localSheetId="34">EEARBF!#REF!</definedName>
    <definedName name="JPM_Footer_disp" localSheetId="34">EEARBF!#REF!</definedName>
    <definedName name="JPM_Footer_disp12" localSheetId="34">EEARBF!#REF!</definedName>
    <definedName name="Hedging_Positions_through_Futures_AS_ON_MMMM_DD__YYYY___NIL" localSheetId="35">EEARFD!#REF!</definedName>
    <definedName name="JPM_Footer_disp" localSheetId="35">EEARFD!#REF!</definedName>
    <definedName name="JPM_Footer_disp12" localSheetId="35">EEARFD!#REF!</definedName>
    <definedName name="Hedging_Positions_through_Futures_AS_ON_MMMM_DD__YYYY___NIL" localSheetId="36">EEBCIE!#REF!</definedName>
    <definedName name="JPM_Footer_disp" localSheetId="36">EEBCIE!#REF!</definedName>
    <definedName name="JPM_Footer_disp12" localSheetId="36">EEBCIE!#REF!</definedName>
    <definedName name="Hedging_Positions_through_Futures_AS_ON_MMMM_DD__YYYY___NIL" localSheetId="37">EEBIEF!#REF!</definedName>
    <definedName name="JPM_Footer_disp" localSheetId="37">EEBIEF!#REF!</definedName>
    <definedName name="JPM_Footer_disp12" localSheetId="37">EEBIEF!#REF!</definedName>
    <definedName name="Hedging_Positions_through_Futures_AS_ON_MMMM_DD__YYYY___NIL" localSheetId="38">EEESSF!#REF!</definedName>
    <definedName name="JPM_Footer_disp" localSheetId="38">EEESSF!#REF!</definedName>
    <definedName name="JPM_Footer_disp12" localSheetId="38">EEESSF!#REF!</definedName>
    <definedName name="Hedging_Positions_through_Futures_AS_ON_MMMM_DD__YYYY___NIL" localSheetId="39">EEMCPF!#REF!</definedName>
    <definedName name="JPM_Footer_disp" localSheetId="39">EEMCPF!#REF!</definedName>
    <definedName name="JPM_Footer_disp12" localSheetId="39">EEMCPF!#REF!</definedName>
    <definedName name="Hedging_Positions_through_Futures_AS_ON_MMMM_DD__YYYY___NIL" localSheetId="40">EESMCF!#REF!</definedName>
    <definedName name="JPM_Footer_disp" localSheetId="40">EESMCF!#REF!</definedName>
    <definedName name="JPM_Footer_disp12" localSheetId="40">EESMCF!#REF!</definedName>
    <definedName name="Hedging_Positions_through_Futures_AS_ON_MMMM_DD__YYYY___NIL" localSheetId="41">EOASEF!#REF!</definedName>
    <definedName name="JPM_Footer_disp" localSheetId="41">EOASEF!#REF!</definedName>
    <definedName name="JPM_Footer_disp12" localSheetId="41">EOASEF!#REF!</definedName>
    <definedName name="Hedging_Positions_through_Futures_AS_ON_MMMM_DD__YYYY___NIL" localSheetId="42">EOUSEF!#REF!</definedName>
    <definedName name="JPM_Footer_disp" localSheetId="42">EOUSEF!#REF!</definedName>
    <definedName name="JPM_Footer_disp12" localSheetId="42">EOUSEF!#REF!</definedName>
    <definedName name="Hedging_Positions_through_Futures_AS_ON_MMMM_DD__YYYY___NIL" localSheetId="43">ESLVRE!#REF!</definedName>
    <definedName name="JPM_Footer_disp" localSheetId="43">ESLVRE!#REF!</definedName>
    <definedName name="JPM_Footer_disp12" localSheetId="43">ESLVRE!#REF!</definedName>
    <definedName name="Hedging_Positions_through_Futures_AS_ON_MMMM_DD__YYYY___NIL" localSheetId="44">EDBPDF!#REF!</definedName>
    <definedName name="JPM_Footer_disp" localSheetId="44">EDBPDF!#REF!</definedName>
    <definedName name="JPM_Footer_disp12" localSheetId="44">EDBPDF!#REF!</definedName>
    <definedName name="Hedging_Positions_through_Futures_AS_ON_MMMM_DD__YYYY___NIL" localSheetId="45">EDCPSF!#REF!</definedName>
    <definedName name="JPM_Footer_disp" localSheetId="45">EDCPSF!#REF!</definedName>
    <definedName name="JPM_Footer_disp12" localSheetId="45">EDCPSF!#REF!</definedName>
    <definedName name="Hedging_Positions_through_Futures_AS_ON_MMMM_DD__YYYY___NIL" localSheetId="46">EDCSDF!#REF!</definedName>
    <definedName name="JPM_Footer_disp" localSheetId="46">EDCSDF!#REF!</definedName>
    <definedName name="JPM_Footer_disp12" localSheetId="46">EDCSDF!#REF!</definedName>
    <definedName name="Hedging_Positions_through_Futures_AS_ON_MMMM_DD__YYYY___NIL" localSheetId="47">EEIAFF!#REF!</definedName>
    <definedName name="JPM_Footer_disp" localSheetId="47">EEIAFF!#REF!</definedName>
    <definedName name="JPM_Footer_disp12" localSheetId="47">EEIAFF!#REF!</definedName>
    <definedName name="Hedging_Positions_through_Futures_AS_ON_MMMM_DD__YYYY___NIL" localSheetId="48">EEIF30!#REF!</definedName>
    <definedName name="JPM_Footer_disp" localSheetId="48">EEIF30!#REF!</definedName>
    <definedName name="JPM_Footer_disp12" localSheetId="48">EEIF30!#REF!</definedName>
    <definedName name="Hedging_Positions_through_Futures_AS_ON_MMMM_DD__YYYY___NIL" localSheetId="49">EELMFE!#REF!</definedName>
    <definedName name="JPM_Footer_disp" localSheetId="49">EELMFE!#REF!</definedName>
    <definedName name="JPM_Footer_disp12" localSheetId="49">EELMFE!#REF!</definedName>
    <definedName name="Hedging_Positions_through_Futures_AS_ON_MMMM_DD__YYYY___NIL" localSheetId="50">EEMOF1!#REF!</definedName>
    <definedName name="JPM_Footer_disp" localSheetId="50">EEMOF1!#REF!</definedName>
    <definedName name="JPM_Footer_disp12" localSheetId="50">EEMOF1!#REF!</definedName>
    <definedName name="Hedging_Positions_through_Futures_AS_ON_MMMM_DD__YYYY___NIL" localSheetId="51">EOCHIF!#REF!</definedName>
    <definedName name="JPM_Footer_disp" localSheetId="51">EOCHIF!#REF!</definedName>
    <definedName name="JPM_Footer_disp12" localSheetId="51">EOCHIF!#REF!</definedName>
    <definedName name="Hedging_Positions_through_Futures_AS_ON_MMMM_DD__YYYY___NIL" localSheetId="52">EODWHF!#REF!</definedName>
    <definedName name="JPM_Footer_disp" localSheetId="52">EODWHF!#REF!</definedName>
    <definedName name="JPM_Footer_disp12" localSheetId="52">EODWHF!#REF!</definedName>
    <definedName name="Hedging_Positions_through_Futures_AS_ON_MMMM_DD__YYYY___NIL" localSheetId="53">EDCG37!#REF!</definedName>
    <definedName name="JPM_Footer_disp" localSheetId="53">EDCG37!#REF!</definedName>
    <definedName name="JPM_Footer_disp12" localSheetId="53">EDCG37!#REF!</definedName>
    <definedName name="Hedging_Positions_through_Futures_AS_ON_MMMM_DD__YYYY___NIL" localSheetId="54">EDFF30!#REF!</definedName>
    <definedName name="JPM_Footer_disp" localSheetId="54">EDFF30!#REF!</definedName>
    <definedName name="JPM_Footer_disp12" localSheetId="54">EDFF30!#REF!</definedName>
    <definedName name="Hedging_Positions_through_Futures_AS_ON_MMMM_DD__YYYY___NIL" localSheetId="55">EDFF31!#REF!</definedName>
    <definedName name="JPM_Footer_disp" localSheetId="55">EDFF31!#REF!</definedName>
    <definedName name="JPM_Footer_disp12" localSheetId="55">EDFF31!#REF!</definedName>
    <definedName name="Hedging_Positions_through_Futures_AS_ON_MMMM_DD__YYYY___NIL" localSheetId="56">EDNP27!#REF!</definedName>
    <definedName name="JPM_Footer_disp" localSheetId="56">EDNP27!#REF!</definedName>
    <definedName name="JPM_Footer_disp12" localSheetId="56">EDNP27!#REF!</definedName>
    <definedName name="Hedging_Positions_through_Futures_AS_ON_MMMM_DD__YYYY___NIL" localSheetId="57">EEMAAF!#REF!</definedName>
    <definedName name="JPM_Footer_disp" localSheetId="57">EEMAAF!#REF!</definedName>
    <definedName name="JPM_Footer_disp12" localSheetId="57">EEMAAF!#REF!</definedName>
    <definedName name="Hedging_Positions_through_Futures_AS_ON_MMMM_DD__YYYY___NIL" localSheetId="58">EENN50!#REF!</definedName>
    <definedName name="JPM_Footer_disp" localSheetId="58">EENN50!#REF!</definedName>
    <definedName name="JPM_Footer_disp12" localSheetId="58">EENN50!#REF!</definedName>
    <definedName name="Hedging_Positions_through_Futures_AS_ON_MMMM_DD__YYYY___NIL" localSheetId="59">'EES250'!#REF!</definedName>
    <definedName name="JPM_Footer_disp" localSheetId="59">'EES250'!#REF!</definedName>
    <definedName name="JPM_Footer_disp12" localSheetId="59">'EES250'!#REF!</definedName>
    <definedName name="Hedging_Positions_through_Futures_AS_ON_MMMM_DD__YYYY___NIL" localSheetId="60">EGOLDE!#REF!</definedName>
    <definedName name="JPM_Footer_disp" localSheetId="60">EGOLDE!#REF!</definedName>
    <definedName name="JPM_Footer_disp12" localSheetId="60">EGOLDE!#REF!</definedName>
    <definedName name="Hedging_Positions_through_Futures_AS_ON_MMMM_DD__YYYY___NIL" localSheetId="61">ELLIQF!#REF!</definedName>
    <definedName name="JPM_Footer_disp" localSheetId="61">ELLIQF!#REF!</definedName>
    <definedName name="JPM_Footer_disp12" localSheetId="61">ELLIQF!#REF!</definedName>
    <definedName name="Hedging_Positions_through_Futures_AS_ON_MMMM_DD__YYYY___NIL" localSheetId="62">EDBE30!#REF!</definedName>
    <definedName name="JPM_Footer_disp" localSheetId="62">EDBE30!#REF!</definedName>
    <definedName name="JPM_Footer_disp12" localSheetId="62">EDBE30!#REF!</definedName>
    <definedName name="Hedging_Positions_through_Futures_AS_ON_MMMM_DD__YYYY___NIL" localSheetId="63">EEEQTF!#REF!</definedName>
    <definedName name="JPM_Footer_disp" localSheetId="63">EEEQTF!#REF!</definedName>
    <definedName name="JPM_Footer_disp12" localSheetId="63">EEEQTF!#REF!</definedName>
    <definedName name="Hedging_Positions_through_Futures_AS_ON_MMMM_DD__YYYY___NIL" localSheetId="64">EEPRUA!#REF!</definedName>
    <definedName name="JPM_Footer_disp" localSheetId="64">EEPRUA!#REF!</definedName>
    <definedName name="JPM_Footer_disp12" localSheetId="64">EEPRUA!#REF!</definedName>
    <definedName name="Hedging_Positions_through_Futures_AS_ON_MMMM_DD__YYYY___NIL" localSheetId="65">EETECF!#REF!</definedName>
    <definedName name="JPM_Footer_disp" localSheetId="65">EETECF!#REF!</definedName>
    <definedName name="JPM_Footer_disp12" localSheetId="65">EETECF!#REF!</definedName>
    <definedName name="Hedging_Positions_through_Futures_AS_ON_MMMM_DD__YYYY___NIL" localSheetId="66">EOEDOF!#REF!</definedName>
    <definedName name="JPM_Footer_disp" localSheetId="66">EOEDOF!#REF!</definedName>
    <definedName name="JPM_Footer_disp12" localSheetId="66">EOEDOF!#REF!</definedName>
  </definedNames>
  <calcPr calcId="191029" fullCalcOnLoad="1"/>
</workbook>
</file>

<file path=xl/styles.xml><?xml version="1.0" encoding="utf-8"?>
<styleSheet xmlns="http://schemas.openxmlformats.org/spreadsheetml/2006/main">
  <numFmts count="6">
    <numFmt numFmtId="164" formatCode="##,###,##0"/>
    <numFmt numFmtId="165" formatCode="#,##0.00_);\(##,##0\)"/>
    <numFmt numFmtId="166" formatCode="#,##0.00_);\(##,##0.00\)"/>
    <numFmt numFmtId="167" formatCode="0.00%_);\(0.00%\)"/>
    <numFmt numFmtId="168" formatCode="mmmm\ dd\,\ yyyy"/>
    <numFmt numFmtId="169" formatCode="#,##0.000000"/>
  </numFmts>
  <fonts count="6">
    <font>
      <name val="Calibri"/>
      <family val="2"/>
      <color theme="1"/>
      <sz val="11"/>
      <scheme val="minor"/>
    </font>
    <font>
      <name val="Calibri"/>
      <family val="2"/>
      <b val="1"/>
      <color theme="0"/>
      <sz val="14"/>
      <scheme val="minor"/>
    </font>
    <font>
      <name val="Arial"/>
      <family val="2"/>
      <b val="1"/>
      <color theme="1" tint="0.0499893185216834"/>
      <sz val="9"/>
    </font>
    <font>
      <name val="Calibri"/>
      <family val="2"/>
      <b val="1"/>
      <color theme="1"/>
      <sz val="11"/>
      <scheme val="minor"/>
    </font>
    <font>
      <name val="Calibri"/>
      <family val="2"/>
      <color theme="10"/>
      <sz val="11"/>
      <u val="single"/>
      <scheme val="minor"/>
    </font>
    <font>
      <name val="Calibri"/>
      <family val="2"/>
      <color theme="1"/>
      <sz val="11"/>
      <scheme val="minor"/>
    </font>
  </fonts>
  <fills count="3">
    <fill>
      <patternFill/>
    </fill>
    <fill>
      <patternFill patternType="gray125"/>
    </fill>
    <fill>
      <patternFill patternType="solid">
        <fgColor theme="1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indexed="64"/>
      </top>
      <bottom style="thin">
        <color indexed="64"/>
      </bottom>
      <diagonal/>
    </border>
    <border>
      <left style="thin">
        <color rgb="00000000"/>
      </left>
      <right style="thin">
        <color rgb="00000000"/>
      </right>
      <top style="thin">
        <color rgb="00000000"/>
      </top>
      <bottom style="thin">
        <color rgb="00000000"/>
      </bottom>
    </border>
  </borders>
  <cellStyleXfs count="3">
    <xf numFmtId="0" fontId="5" fillId="0" borderId="0"/>
    <xf numFmtId="0" fontId="4" fillId="0" borderId="0"/>
    <xf numFmtId="9" fontId="5" fillId="0" borderId="0"/>
  </cellStyleXfs>
  <cellXfs count="84">
    <xf numFmtId="0" fontId="0" fillId="0" borderId="0" pivotButton="0" quotePrefix="0" xfId="0"/>
    <xf numFmtId="0" fontId="3" fillId="0" borderId="0" pivotButton="0" quotePrefix="0" xfId="0"/>
    <xf numFmtId="10" fontId="0" fillId="0" borderId="0" pivotButton="0" quotePrefix="0" xfId="0"/>
    <xf numFmtId="0" fontId="2" fillId="0" borderId="2" applyAlignment="1" pivotButton="0" quotePrefix="0" xfId="0">
      <alignment horizontal="center" vertical="center"/>
    </xf>
    <xf numFmtId="164" fontId="2" fillId="0" borderId="2" applyAlignment="1" pivotButton="0" quotePrefix="0" xfId="0">
      <alignment horizontal="center" vertical="center"/>
    </xf>
    <xf numFmtId="0" fontId="2" fillId="0" borderId="2" applyAlignment="1" pivotButton="0" quotePrefix="0" xfId="0">
      <alignment horizontal="center" vertical="center" wrapText="1"/>
    </xf>
    <xf numFmtId="10" fontId="2" fillId="0" borderId="2" applyAlignment="1" pivotButton="0" quotePrefix="0" xfId="0">
      <alignment horizontal="center" vertical="center"/>
    </xf>
    <xf numFmtId="0" fontId="0" fillId="0" borderId="3" pivotButton="0" quotePrefix="0" xfId="0"/>
    <xf numFmtId="165" fontId="0" fillId="0" borderId="3" pivotButton="0" quotePrefix="0" xfId="0"/>
    <xf numFmtId="166" fontId="0" fillId="0" borderId="3" pivotButton="0" quotePrefix="0" xfId="0"/>
    <xf numFmtId="167" fontId="0" fillId="0" borderId="3" pivotButton="0" quotePrefix="0" xfId="0"/>
    <xf numFmtId="10" fontId="0" fillId="0" borderId="3" pivotButton="0" quotePrefix="0" xfId="0"/>
    <xf numFmtId="0" fontId="0" fillId="0" borderId="4" pivotButton="0" quotePrefix="0" xfId="0"/>
    <xf numFmtId="164" fontId="0" fillId="0" borderId="4" pivotButton="0" quotePrefix="0" xfId="0"/>
    <xf numFmtId="4" fontId="0" fillId="0" borderId="4" pivotButton="0" quotePrefix="0" xfId="0"/>
    <xf numFmtId="10" fontId="0" fillId="0" borderId="4" pivotButton="0" quotePrefix="0" xfId="0"/>
    <xf numFmtId="0" fontId="3" fillId="0" borderId="4" pivotButton="0" quotePrefix="0" xfId="0"/>
    <xf numFmtId="164" fontId="3" fillId="0" borderId="4" pivotButton="0" quotePrefix="0" xfId="0"/>
    <xf numFmtId="4" fontId="3" fillId="0" borderId="5" pivotButton="0" quotePrefix="0" xfId="0"/>
    <xf numFmtId="10" fontId="3" fillId="0" borderId="5" pivotButton="0" quotePrefix="0" xfId="0"/>
    <xf numFmtId="10" fontId="3" fillId="0" borderId="4" pivotButton="0" quotePrefix="0" xfId="0"/>
    <xf numFmtId="0" fontId="3" fillId="0" borderId="5" pivotButton="0" quotePrefix="0" xfId="0"/>
    <xf numFmtId="164" fontId="3" fillId="0" borderId="5" pivotButton="0" quotePrefix="0" xfId="0"/>
    <xf numFmtId="166" fontId="0" fillId="0" borderId="4" pivotButton="0" quotePrefix="0" xfId="0"/>
    <xf numFmtId="167" fontId="0" fillId="0" borderId="4" pivotButton="0" quotePrefix="0" xfId="0"/>
    <xf numFmtId="0" fontId="3" fillId="0" borderId="6" pivotButton="0" quotePrefix="0" xfId="0"/>
    <xf numFmtId="164" fontId="3" fillId="0" borderId="6" pivotButton="0" quotePrefix="0" xfId="0"/>
    <xf numFmtId="4" fontId="3" fillId="0" borderId="6" pivotButton="0" quotePrefix="0" xfId="0"/>
    <xf numFmtId="10" fontId="3" fillId="0" borderId="6" pivotButton="0" quotePrefix="0" xfId="0"/>
    <xf numFmtId="0" fontId="0" fillId="0" borderId="3" applyAlignment="1" pivotButton="0" quotePrefix="0" xfId="0">
      <alignment horizontal="center"/>
    </xf>
    <xf numFmtId="0" fontId="0" fillId="0" borderId="4" applyAlignment="1" pivotButton="0" quotePrefix="0" xfId="0">
      <alignment horizontal="center"/>
    </xf>
    <xf numFmtId="0" fontId="3" fillId="0" borderId="4" applyAlignment="1" pivotButton="0" quotePrefix="0" xfId="0">
      <alignment horizontal="center"/>
    </xf>
    <xf numFmtId="0" fontId="3" fillId="0" borderId="5" applyAlignment="1" pivotButton="0" quotePrefix="0" xfId="0">
      <alignment horizontal="center"/>
    </xf>
    <xf numFmtId="0" fontId="3" fillId="0" borderId="6" applyAlignment="1" pivotButton="0" quotePrefix="0" xfId="0">
      <alignment horizontal="center"/>
    </xf>
    <xf numFmtId="0" fontId="0" fillId="0" borderId="0" applyAlignment="1" pivotButton="0" quotePrefix="0" xfId="0">
      <alignment horizontal="right"/>
    </xf>
    <xf numFmtId="4" fontId="0" fillId="0" borderId="5" applyAlignment="1" pivotButton="0" quotePrefix="0" xfId="0">
      <alignment horizontal="right"/>
    </xf>
    <xf numFmtId="10" fontId="0" fillId="0" borderId="5" applyAlignment="1" pivotButton="0" quotePrefix="0" xfId="0">
      <alignment horizontal="right"/>
    </xf>
    <xf numFmtId="4" fontId="3" fillId="0" borderId="7" pivotButton="0" quotePrefix="0" xfId="0"/>
    <xf numFmtId="10" fontId="3" fillId="0" borderId="7" pivotButton="0" quotePrefix="0" xfId="0"/>
    <xf numFmtId="4" fontId="0" fillId="0" borderId="7" applyAlignment="1" pivotButton="0" quotePrefix="0" xfId="0">
      <alignment horizontal="right"/>
    </xf>
    <xf numFmtId="10" fontId="0" fillId="0" borderId="7" applyAlignment="1" pivotButton="0" quotePrefix="0" xfId="0">
      <alignment horizontal="right"/>
    </xf>
    <xf numFmtId="4" fontId="3" fillId="0" borderId="4" pivotButton="0" quotePrefix="0" xfId="0"/>
    <xf numFmtId="165" fontId="0" fillId="0" borderId="4" pivotButton="0" quotePrefix="0" xfId="0"/>
    <xf numFmtId="166" fontId="3" fillId="0" borderId="7" pivotButton="0" quotePrefix="0" xfId="0"/>
    <xf numFmtId="167" fontId="3" fillId="0" borderId="7" pivotButton="0" quotePrefix="0" xfId="0"/>
    <xf numFmtId="166" fontId="3" fillId="0" borderId="5" pivotButton="0" quotePrefix="0" xfId="0"/>
    <xf numFmtId="167" fontId="3" fillId="0" borderId="5" pivotButton="0" quotePrefix="0" xfId="0"/>
    <xf numFmtId="0" fontId="4" fillId="0" borderId="0" pivotButton="0" quotePrefix="0" xfId="1"/>
    <xf numFmtId="0" fontId="0" fillId="0" borderId="0" applyAlignment="1" pivotButton="0" quotePrefix="0" xfId="0">
      <alignment wrapText="1"/>
    </xf>
    <xf numFmtId="168" fontId="3" fillId="0" borderId="0" pivotButton="0" quotePrefix="0" xfId="0"/>
    <xf numFmtId="169" fontId="0" fillId="0" borderId="1" pivotButton="0" quotePrefix="0" xfId="0"/>
    <xf numFmtId="4" fontId="0" fillId="0" borderId="0" applyAlignment="1" pivotButton="0" quotePrefix="0" xfId="0">
      <alignment horizontal="right"/>
    </xf>
    <xf numFmtId="15" fontId="3" fillId="0" borderId="0" pivotButton="0" quotePrefix="0" xfId="0"/>
    <xf numFmtId="0" fontId="0" fillId="0" borderId="7" pivotButton="0" quotePrefix="0" xfId="0"/>
    <xf numFmtId="4" fontId="0" fillId="0" borderId="7" pivotButton="0" quotePrefix="0" xfId="2"/>
    <xf numFmtId="4" fontId="0" fillId="0" borderId="7" pivotButton="0" quotePrefix="0" xfId="0"/>
    <xf numFmtId="15" fontId="0" fillId="0" borderId="7" pivotButton="0" quotePrefix="0" xfId="0"/>
    <xf numFmtId="0" fontId="0" fillId="0" borderId="7" applyAlignment="1" pivotButton="0" quotePrefix="0" xfId="0">
      <alignment wrapText="1"/>
    </xf>
    <xf numFmtId="0" fontId="0" fillId="0" borderId="7" applyAlignment="1" pivotButton="0" quotePrefix="0" xfId="0">
      <alignment vertical="center" wrapText="1"/>
    </xf>
    <xf numFmtId="2" fontId="0" fillId="0" borderId="7" applyAlignment="1" pivotButton="0" quotePrefix="0" xfId="0">
      <alignment vertical="center" wrapText="1"/>
    </xf>
    <xf numFmtId="4" fontId="0" fillId="0" borderId="0" pivotButton="0" quotePrefix="0" xfId="0"/>
    <xf numFmtId="0" fontId="0" fillId="0" borderId="0" applyAlignment="1" pivotButton="0" quotePrefix="0" xfId="0">
      <alignment vertical="top"/>
    </xf>
    <xf numFmtId="0" fontId="3" fillId="0" borderId="8" pivotButton="0" quotePrefix="0" xfId="0"/>
    <xf numFmtId="0" fontId="3" fillId="0" borderId="7" applyAlignment="1" pivotButton="0" quotePrefix="0" xfId="0">
      <alignment horizontal="center"/>
    </xf>
    <xf numFmtId="164" fontId="3" fillId="0" borderId="7" pivotButton="0" quotePrefix="0" xfId="0"/>
    <xf numFmtId="4" fontId="0" fillId="0" borderId="6" applyAlignment="1" pivotButton="0" quotePrefix="0" xfId="0">
      <alignment horizontal="right"/>
    </xf>
    <xf numFmtId="10" fontId="0" fillId="0" borderId="6" applyAlignment="1" pivotButton="0" quotePrefix="0" xfId="0">
      <alignment horizontal="right"/>
    </xf>
    <xf numFmtId="4" fontId="0" fillId="0" borderId="4" applyAlignment="1" pivotButton="0" quotePrefix="0" xfId="0">
      <alignment horizontal="right"/>
    </xf>
    <xf numFmtId="10" fontId="0" fillId="0" borderId="4" applyAlignment="1" pivotButton="0" quotePrefix="0" xfId="0">
      <alignment horizontal="right"/>
    </xf>
    <xf numFmtId="0" fontId="3" fillId="0" borderId="4" applyAlignment="1" pivotButton="0" quotePrefix="0" xfId="0">
      <alignment vertical="top"/>
    </xf>
    <xf numFmtId="0" fontId="0" fillId="0" borderId="0" applyAlignment="1" pivotButton="0" quotePrefix="0" xfId="0">
      <alignment horizontal="center"/>
    </xf>
    <xf numFmtId="164" fontId="0" fillId="0" borderId="0" pivotButton="0" quotePrefix="0" xfId="0"/>
    <xf numFmtId="0" fontId="3" fillId="0" borderId="0" applyAlignment="1" pivotButton="0" quotePrefix="0" xfId="0">
      <alignment horizontal="center"/>
    </xf>
    <xf numFmtId="164" fontId="3" fillId="0" borderId="0" pivotButton="0" quotePrefix="0" xfId="0"/>
    <xf numFmtId="4" fontId="3" fillId="0" borderId="0" pivotButton="0" quotePrefix="0" xfId="0"/>
    <xf numFmtId="10" fontId="3" fillId="0" borderId="0" pivotButton="0" quotePrefix="0" xfId="0"/>
    <xf numFmtId="0" fontId="3" fillId="0" borderId="7" pivotButton="0" quotePrefix="0" xfId="0"/>
    <xf numFmtId="0" fontId="0" fillId="0" borderId="6" applyAlignment="1" pivotButton="0" quotePrefix="0" xfId="0">
      <alignment horizontal="center" vertical="center"/>
    </xf>
    <xf numFmtId="4" fontId="0" fillId="0" borderId="0" applyAlignment="1" pivotButton="0" quotePrefix="0" xfId="0">
      <alignment vertical="top"/>
    </xf>
    <xf numFmtId="0" fontId="0" fillId="0" borderId="0" applyAlignment="1" pivotButton="0" quotePrefix="0" xfId="0">
      <alignment vertical="top" wrapText="1"/>
    </xf>
    <xf numFmtId="0" fontId="3" fillId="0" borderId="0" pivotButton="0" quotePrefix="0" xfId="0"/>
    <xf numFmtId="0" fontId="1" fillId="2" borderId="0" applyAlignment="1" pivotButton="0" quotePrefix="0" xfId="0">
      <alignment horizontal="center" vertical="center" wrapText="1"/>
    </xf>
    <xf numFmtId="0" fontId="0" fillId="0" borderId="9" pivotButton="0" quotePrefix="0" xfId="0"/>
    <xf numFmtId="0" fontId="0" fillId="0" borderId="9" applyAlignment="1" pivotButton="0" quotePrefix="0" xfId="0">
      <alignment horizontal="center" vertical="center"/>
    </xf>
  </cellXfs>
  <cellStyles count="3">
    <cellStyle name="Normal" xfId="0" builtinId="0"/>
    <cellStyle name="Hyperlink" xfId="1" builtinId="8"/>
    <cellStyle name="Percent" xfId="2" builtinId="5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styles" Target="styles.xml" Id="rId68" /><Relationship Type="http://schemas.openxmlformats.org/officeDocument/2006/relationships/theme" Target="theme/theme1.xml" Id="rId69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jpeg" Id="rId1" /><Relationship Type="http://schemas.openxmlformats.org/officeDocument/2006/relationships/image" Target="/xl/media/image2.jpeg" Id="rId2" /><Relationship Type="http://schemas.openxmlformats.org/officeDocument/2006/relationships/image" Target="/xl/media/image3.jpeg" Id="rId3" /><Relationship Type="http://schemas.openxmlformats.org/officeDocument/2006/relationships/image" Target="/xl/media/image4.jpeg" Id="rId4" /><Relationship Type="http://schemas.openxmlformats.org/officeDocument/2006/relationships/image" Target="/xl/media/image5.jpeg" Id="rId5" /><Relationship Type="http://schemas.openxmlformats.org/officeDocument/2006/relationships/image" Target="/xl/media/image6.jpeg" Id="rId6" /><Relationship Type="http://schemas.openxmlformats.org/officeDocument/2006/relationships/image" Target="/xl/media/image7.jpeg" Id="rId7" /><Relationship Type="http://schemas.openxmlformats.org/officeDocument/2006/relationships/image" Target="/xl/media/image8.jpeg" Id="rId8" /><Relationship Type="http://schemas.openxmlformats.org/officeDocument/2006/relationships/image" Target="/xl/media/image9.jpeg" Id="rId9" /><Relationship Type="http://schemas.openxmlformats.org/officeDocument/2006/relationships/image" Target="/xl/media/image10.jpeg" Id="rId10" /><Relationship Type="http://schemas.openxmlformats.org/officeDocument/2006/relationships/image" Target="/xl/media/image11.jpeg" Id="rId11" /><Relationship Type="http://schemas.openxmlformats.org/officeDocument/2006/relationships/image" Target="/xl/media/image12.jpeg" Id="rId12" /><Relationship Type="http://schemas.openxmlformats.org/officeDocument/2006/relationships/image" Target="/xl/media/image13.jpeg" Id="rId13" /><Relationship Type="http://schemas.openxmlformats.org/officeDocument/2006/relationships/image" Target="/xl/media/image14.jpeg" Id="rId14" /><Relationship Type="http://schemas.openxmlformats.org/officeDocument/2006/relationships/image" Target="/xl/media/image15.jpeg" Id="rId15" /><Relationship Type="http://schemas.openxmlformats.org/officeDocument/2006/relationships/image" Target="/xl/media/image16.jpeg" Id="rId16" /><Relationship Type="http://schemas.openxmlformats.org/officeDocument/2006/relationships/image" Target="/xl/media/image17.jpeg" Id="rId17" /><Relationship Type="http://schemas.openxmlformats.org/officeDocument/2006/relationships/image" Target="/xl/media/image18.jpeg" Id="rId18" /><Relationship Type="http://schemas.openxmlformats.org/officeDocument/2006/relationships/image" Target="/xl/media/image19.jpeg" Id="rId19" /><Relationship Type="http://schemas.openxmlformats.org/officeDocument/2006/relationships/image" Target="/xl/media/image20.jpeg" Id="rId20" /><Relationship Type="http://schemas.openxmlformats.org/officeDocument/2006/relationships/image" Target="/xl/media/image21.jpeg" Id="rId21" /><Relationship Type="http://schemas.openxmlformats.org/officeDocument/2006/relationships/image" Target="/xl/media/image22.jpeg" Id="rId22" /><Relationship Type="http://schemas.openxmlformats.org/officeDocument/2006/relationships/image" Target="/xl/media/image23.jpeg" Id="rId23" /><Relationship Type="http://schemas.openxmlformats.org/officeDocument/2006/relationships/image" Target="/xl/media/image24.jpeg" Id="rId24" /><Relationship Type="http://schemas.openxmlformats.org/officeDocument/2006/relationships/image" Target="/xl/media/image25.jpeg" Id="rId25" /><Relationship Type="http://schemas.openxmlformats.org/officeDocument/2006/relationships/image" Target="/xl/media/image26.jpeg" Id="rId26" /><Relationship Type="http://schemas.openxmlformats.org/officeDocument/2006/relationships/image" Target="/xl/media/image27.jpeg" Id="rId27" /><Relationship Type="http://schemas.openxmlformats.org/officeDocument/2006/relationships/image" Target="/xl/media/image28.jpeg" Id="rId28" /><Relationship Type="http://schemas.openxmlformats.org/officeDocument/2006/relationships/image" Target="/xl/media/image29.jpeg" Id="rId29" /><Relationship Type="http://schemas.openxmlformats.org/officeDocument/2006/relationships/image" Target="/xl/media/image30.jpeg" Id="rId30" /><Relationship Type="http://schemas.openxmlformats.org/officeDocument/2006/relationships/image" Target="/xl/media/image31.jpeg" Id="rId31" /><Relationship Type="http://schemas.openxmlformats.org/officeDocument/2006/relationships/image" Target="/xl/media/image32.jpeg" Id="rId32" /><Relationship Type="http://schemas.openxmlformats.org/officeDocument/2006/relationships/image" Target="/xl/media/image33.jpeg" Id="rId33" /><Relationship Type="http://schemas.openxmlformats.org/officeDocument/2006/relationships/image" Target="/xl/media/image34.jpeg" Id="rId34" /><Relationship Type="http://schemas.openxmlformats.org/officeDocument/2006/relationships/image" Target="/xl/media/image35.jpeg" Id="rId35" /><Relationship Type="http://schemas.openxmlformats.org/officeDocument/2006/relationships/image" Target="/xl/media/image36.jpeg" Id="rId36" /><Relationship Type="http://schemas.openxmlformats.org/officeDocument/2006/relationships/image" Target="/xl/media/image37.jpeg" Id="rId37" /><Relationship Type="http://schemas.openxmlformats.org/officeDocument/2006/relationships/image" Target="/xl/media/image38.jpeg" Id="rId38" /><Relationship Type="http://schemas.openxmlformats.org/officeDocument/2006/relationships/image" Target="/xl/media/image39.jpeg" Id="rId39" /><Relationship Type="http://schemas.openxmlformats.org/officeDocument/2006/relationships/image" Target="/xl/media/image40.jpeg" Id="rId40" /><Relationship Type="http://schemas.openxmlformats.org/officeDocument/2006/relationships/image" Target="/xl/media/image41.jpeg" Id="rId41" /><Relationship Type="http://schemas.openxmlformats.org/officeDocument/2006/relationships/image" Target="/xl/media/image42.jpeg" Id="rId42" /><Relationship Type="http://schemas.openxmlformats.org/officeDocument/2006/relationships/image" Target="/xl/media/image43.jpeg" Id="rId43" /><Relationship Type="http://schemas.openxmlformats.org/officeDocument/2006/relationships/image" Target="/xl/media/image44.jpeg" Id="rId44" /><Relationship Type="http://schemas.openxmlformats.org/officeDocument/2006/relationships/image" Target="/xl/media/image45.jpeg" Id="rId45" /><Relationship Type="http://schemas.openxmlformats.org/officeDocument/2006/relationships/image" Target="/xl/media/image46.jpeg" Id="rId46" /><Relationship Type="http://schemas.openxmlformats.org/officeDocument/2006/relationships/image" Target="/xl/media/image47.jpeg" Id="rId47" /><Relationship Type="http://schemas.openxmlformats.org/officeDocument/2006/relationships/image" Target="/xl/media/image48.jpeg" Id="rId48" /><Relationship Type="http://schemas.openxmlformats.org/officeDocument/2006/relationships/image" Target="/xl/media/image49.jpeg" Id="rId49" /><Relationship Type="http://schemas.openxmlformats.org/officeDocument/2006/relationships/image" Target="/xl/media/image50.jpeg" Id="rId50" /><Relationship Type="http://schemas.openxmlformats.org/officeDocument/2006/relationships/image" Target="/xl/media/image51.jpeg" Id="rId51" /><Relationship Type="http://schemas.openxmlformats.org/officeDocument/2006/relationships/image" Target="/xl/media/image52.jpeg" Id="rId52" /><Relationship Type="http://schemas.openxmlformats.org/officeDocument/2006/relationships/image" Target="/xl/media/image53.jpeg" Id="rId53" /><Relationship Type="http://schemas.openxmlformats.org/officeDocument/2006/relationships/image" Target="/xl/media/image54.jpeg" Id="rId54" /><Relationship Type="http://schemas.openxmlformats.org/officeDocument/2006/relationships/image" Target="/xl/media/image55.jpeg" Id="rId55" /><Relationship Type="http://schemas.openxmlformats.org/officeDocument/2006/relationships/image" Target="/xl/media/image56.jpeg" Id="rId56" /><Relationship Type="http://schemas.openxmlformats.org/officeDocument/2006/relationships/image" Target="/xl/media/image57.jpeg" Id="rId57" /><Relationship Type="http://schemas.openxmlformats.org/officeDocument/2006/relationships/image" Target="/xl/media/image58.jpeg" Id="rId58" /><Relationship Type="http://schemas.openxmlformats.org/officeDocument/2006/relationships/image" Target="/xl/media/image59.jpeg" Id="rId59" /><Relationship Type="http://schemas.openxmlformats.org/officeDocument/2006/relationships/image" Target="/xl/media/image60.jpeg" Id="rId60" /><Relationship Type="http://schemas.openxmlformats.org/officeDocument/2006/relationships/image" Target="/xl/media/image61.jpeg" Id="rId61" /><Relationship Type="http://schemas.openxmlformats.org/officeDocument/2006/relationships/image" Target="/xl/media/image62.jpeg" Id="rId62" /><Relationship Type="http://schemas.openxmlformats.org/officeDocument/2006/relationships/image" Target="/xl/media/image63.jpeg" Id="rId63" /><Relationship Type="http://schemas.openxmlformats.org/officeDocument/2006/relationships/image" Target="/xl/media/image64.jpeg" Id="rId64" /><Relationship Type="http://schemas.openxmlformats.org/officeDocument/2006/relationships/image" Target="/xl/media/image65.jpeg" Id="rId65" /><Relationship Type="http://schemas.openxmlformats.org/officeDocument/2006/relationships/image" Target="/xl/media/image66.jpeg" Id="rId66" /><Relationship Type="http://schemas.openxmlformats.org/officeDocument/2006/relationships/image" Target="/xl/media/image67.jpeg" Id="rId67" /><Relationship Type="http://schemas.openxmlformats.org/officeDocument/2006/relationships/image" Target="/xl/media/image68.jpeg" Id="rId68" /><Relationship Type="http://schemas.openxmlformats.org/officeDocument/2006/relationships/image" Target="/xl/media/image69.jpeg" Id="rId69" /><Relationship Type="http://schemas.openxmlformats.org/officeDocument/2006/relationships/image" Target="/xl/media/image70.jpeg" Id="rId70" /><Relationship Type="http://schemas.openxmlformats.org/officeDocument/2006/relationships/image" Target="/xl/media/image71.jpeg" Id="rId71" /><Relationship Type="http://schemas.openxmlformats.org/officeDocument/2006/relationships/image" Target="/xl/media/image72.jpeg" Id="rId72" /><Relationship Type="http://schemas.openxmlformats.org/officeDocument/2006/relationships/image" Target="/xl/media/image73.jpeg" Id="rId73" /><Relationship Type="http://schemas.openxmlformats.org/officeDocument/2006/relationships/image" Target="/xl/media/image74.jpeg" Id="rId74" /><Relationship Type="http://schemas.openxmlformats.org/officeDocument/2006/relationships/image" Target="/xl/media/image75.jpeg" Id="rId75" /><Relationship Type="http://schemas.openxmlformats.org/officeDocument/2006/relationships/image" Target="/xl/media/image76.jpeg" Id="rId76" /><Relationship Type="http://schemas.openxmlformats.org/officeDocument/2006/relationships/image" Target="/xl/media/image77.jpeg" Id="rId77" /><Relationship Type="http://schemas.openxmlformats.org/officeDocument/2006/relationships/image" Target="/xl/media/image78.jpeg" Id="rId78" /><Relationship Type="http://schemas.openxmlformats.org/officeDocument/2006/relationships/image" Target="/xl/media/image79.jpeg" Id="rId79" /><Relationship Type="http://schemas.openxmlformats.org/officeDocument/2006/relationships/image" Target="/xl/media/image80.jpeg" Id="rId80" /><Relationship Type="http://schemas.openxmlformats.org/officeDocument/2006/relationships/image" Target="/xl/media/image81.jpeg" Id="rId81" /><Relationship Type="http://schemas.openxmlformats.org/officeDocument/2006/relationships/image" Target="/xl/media/image82.jpeg" Id="rId82" /><Relationship Type="http://schemas.openxmlformats.org/officeDocument/2006/relationships/image" Target="/xl/media/image83.jpeg" Id="rId83" /><Relationship Type="http://schemas.openxmlformats.org/officeDocument/2006/relationships/image" Target="/xl/media/image84.jpeg" Id="rId84" /><Relationship Type="http://schemas.openxmlformats.org/officeDocument/2006/relationships/image" Target="/xl/media/image85.jpeg" Id="rId85" /><Relationship Type="http://schemas.openxmlformats.org/officeDocument/2006/relationships/image" Target="/xl/media/image86.jpeg" Id="rId86" /><Relationship Type="http://schemas.openxmlformats.org/officeDocument/2006/relationships/image" Target="/xl/media/image87.jpeg" Id="rId87" /><Relationship Type="http://schemas.openxmlformats.org/officeDocument/2006/relationships/image" Target="/xl/media/image88.jpeg" Id="rId88" /><Relationship Type="http://schemas.openxmlformats.org/officeDocument/2006/relationships/image" Target="/xl/media/image89.jpeg" Id="rId89" /><Relationship Type="http://schemas.openxmlformats.org/officeDocument/2006/relationships/image" Target="/xl/media/image90.jpeg" Id="rId90" /><Relationship Type="http://schemas.openxmlformats.org/officeDocument/2006/relationships/image" Target="/xl/media/image91.jpeg" Id="rId91" /><Relationship Type="http://schemas.openxmlformats.org/officeDocument/2006/relationships/image" Target="/xl/media/image92.jpeg" Id="rId92" /><Relationship Type="http://schemas.openxmlformats.org/officeDocument/2006/relationships/image" Target="/xl/media/image93.jpeg" Id="rId93" /><Relationship Type="http://schemas.openxmlformats.org/officeDocument/2006/relationships/image" Target="/xl/media/image94.jpeg" Id="rId94" /><Relationship Type="http://schemas.openxmlformats.org/officeDocument/2006/relationships/image" Target="/xl/media/image95.jpeg" Id="rId95" /><Relationship Type="http://schemas.openxmlformats.org/officeDocument/2006/relationships/image" Target="/xl/media/image96.jpeg" Id="rId96" /><Relationship Type="http://schemas.openxmlformats.org/officeDocument/2006/relationships/image" Target="/xl/media/image97.jpeg" Id="rId97" /><Relationship Type="http://schemas.openxmlformats.org/officeDocument/2006/relationships/image" Target="/xl/media/image98.jpeg" Id="rId98" /><Relationship Type="http://schemas.openxmlformats.org/officeDocument/2006/relationships/image" Target="/xl/media/image99.jpeg" Id="rId99" /><Relationship Type="http://schemas.openxmlformats.org/officeDocument/2006/relationships/image" Target="/xl/media/image100.jpeg" Id="rId100" /><Relationship Type="http://schemas.openxmlformats.org/officeDocument/2006/relationships/image" Target="/xl/media/image101.jpeg" Id="rId101" /><Relationship Type="http://schemas.openxmlformats.org/officeDocument/2006/relationships/image" Target="/xl/media/image102.jpeg" Id="rId102" /><Relationship Type="http://schemas.openxmlformats.org/officeDocument/2006/relationships/image" Target="/xl/media/image103.jpeg" Id="rId103" /><Relationship Type="http://schemas.openxmlformats.org/officeDocument/2006/relationships/image" Target="/xl/media/image104.jpeg" Id="rId104" /><Relationship Type="http://schemas.openxmlformats.org/officeDocument/2006/relationships/image" Target="/xl/media/image105.jpeg" Id="rId105" /><Relationship Type="http://schemas.openxmlformats.org/officeDocument/2006/relationships/image" Target="/xl/media/image106.jpeg" Id="rId106" /><Relationship Type="http://schemas.openxmlformats.org/officeDocument/2006/relationships/image" Target="/xl/media/image107.jpeg" Id="rId107" /><Relationship Type="http://schemas.openxmlformats.org/officeDocument/2006/relationships/image" Target="/xl/media/image108.jpeg" Id="rId108" /><Relationship Type="http://schemas.openxmlformats.org/officeDocument/2006/relationships/image" Target="/xl/media/image109.jpeg" Id="rId109" /><Relationship Type="http://schemas.openxmlformats.org/officeDocument/2006/relationships/image" Target="/xl/media/image110.jpeg" Id="rId110" /><Relationship Type="http://schemas.openxmlformats.org/officeDocument/2006/relationships/image" Target="/xl/media/image111.jpeg" Id="rId111" /><Relationship Type="http://schemas.openxmlformats.org/officeDocument/2006/relationships/image" Target="/xl/media/image112.jpeg" Id="rId112" /><Relationship Type="http://schemas.openxmlformats.org/officeDocument/2006/relationships/image" Target="/xl/media/image113.jpeg" Id="rId113" /><Relationship Type="http://schemas.openxmlformats.org/officeDocument/2006/relationships/image" Target="/xl/media/image114.jpeg" Id="rId114" /><Relationship Type="http://schemas.openxmlformats.org/officeDocument/2006/relationships/image" Target="/xl/media/image115.jpeg" Id="rId115" /><Relationship Type="http://schemas.openxmlformats.org/officeDocument/2006/relationships/image" Target="/xl/media/image116.jpeg" Id="rId116" /><Relationship Type="http://schemas.openxmlformats.org/officeDocument/2006/relationships/image" Target="/xl/media/image117.jpeg" Id="rId117" /><Relationship Type="http://schemas.openxmlformats.org/officeDocument/2006/relationships/image" Target="/xl/media/image118.jpeg" Id="rId118" /><Relationship Type="http://schemas.openxmlformats.org/officeDocument/2006/relationships/image" Target="/xl/media/image119.jpeg" Id="rId119" /><Relationship Type="http://schemas.openxmlformats.org/officeDocument/2006/relationships/image" Target="/xl/media/image120.jpeg" Id="rId120" /><Relationship Type="http://schemas.openxmlformats.org/officeDocument/2006/relationships/image" Target="/xl/media/image121.jpeg" Id="rId121" /><Relationship Type="http://schemas.openxmlformats.org/officeDocument/2006/relationships/image" Target="/xl/media/image122.jpeg" Id="rId122" /><Relationship Type="http://schemas.openxmlformats.org/officeDocument/2006/relationships/image" Target="/xl/media/image123.jpeg" Id="rId123" /><Relationship Type="http://schemas.openxmlformats.org/officeDocument/2006/relationships/image" Target="/xl/media/image124.jpeg" Id="rId124" /><Relationship Type="http://schemas.openxmlformats.org/officeDocument/2006/relationships/image" Target="/xl/media/image125.jpeg" Id="rId125" /><Relationship Type="http://schemas.openxmlformats.org/officeDocument/2006/relationships/image" Target="/xl/media/image126.jpeg" Id="rId126" /><Relationship Type="http://schemas.openxmlformats.org/officeDocument/2006/relationships/image" Target="/xl/media/image127.jpeg" Id="rId127" /><Relationship Type="http://schemas.openxmlformats.org/officeDocument/2006/relationships/image" Target="/xl/media/image128.jpeg" Id="rId128" /><Relationship Type="http://schemas.openxmlformats.org/officeDocument/2006/relationships/image" Target="/xl/media/image129.jpeg" Id="rId129" /><Relationship Type="http://schemas.openxmlformats.org/officeDocument/2006/relationships/image" Target="/xl/media/image130.jpeg" Id="rId130" /><Relationship Type="http://schemas.openxmlformats.org/officeDocument/2006/relationships/image" Target="/xl/media/image131.jpeg" Id="rId131" /><Relationship Type="http://schemas.openxmlformats.org/officeDocument/2006/relationships/image" Target="/xl/media/image132.jpeg" Id="rId132" /><Relationship Type="http://schemas.openxmlformats.org/officeDocument/2006/relationships/image" Target="/xl/media/image133.jpeg" Id="rId133" /><Relationship Type="http://schemas.openxmlformats.org/officeDocument/2006/relationships/image" Target="/xl/media/image134.jpeg" Id="rId134" /><Relationship Type="http://schemas.openxmlformats.org/officeDocument/2006/relationships/image" Target="/xl/media/image135.jpeg" Id="rId135" /><Relationship Type="http://schemas.openxmlformats.org/officeDocument/2006/relationships/image" Target="/xl/media/image136.jpeg" Id="rId136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54.jpeg" Id="rId1" /><Relationship Type="http://schemas.openxmlformats.org/officeDocument/2006/relationships/image" Target="/xl/media/image155.jpeg" Id="rId2" /><Relationship Type="http://schemas.openxmlformats.org/officeDocument/2006/relationships/image" Target="/xl/media/image156.jpeg" Id="rId3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57.jpeg" Id="rId1" /><Relationship Type="http://schemas.openxmlformats.org/officeDocument/2006/relationships/image" Target="/xl/media/image158.jpeg" Id="rId2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59.jpeg" Id="rId1" /><Relationship Type="http://schemas.openxmlformats.org/officeDocument/2006/relationships/image" Target="/xl/media/image160.jpeg" Id="rId2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61.jpeg" Id="rId1" /><Relationship Type="http://schemas.openxmlformats.org/officeDocument/2006/relationships/image" Target="/xl/media/image162.jpeg" Id="rId2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63.jpeg" Id="rId1" /><Relationship Type="http://schemas.openxmlformats.org/officeDocument/2006/relationships/image" Target="/xl/media/image164.jpeg" Id="rId2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65.jpeg" Id="rId1" /><Relationship Type="http://schemas.openxmlformats.org/officeDocument/2006/relationships/image" Target="/xl/media/image166.jpeg" Id="rId2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67.jpeg" Id="rId1" /><Relationship Type="http://schemas.openxmlformats.org/officeDocument/2006/relationships/image" Target="/xl/media/image168.jpeg" Id="rId2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69.jpeg" Id="rId1" /><Relationship Type="http://schemas.openxmlformats.org/officeDocument/2006/relationships/image" Target="/xl/media/image170.jpeg" Id="rId2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71.jpeg" Id="rId1" /><Relationship Type="http://schemas.openxmlformats.org/officeDocument/2006/relationships/image" Target="/xl/media/image172.jpeg" Id="rId2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173.jpeg" Id="rId1" /><Relationship Type="http://schemas.openxmlformats.org/officeDocument/2006/relationships/image" Target="/xl/media/image174.jpeg" Id="rId2" /></Relationships>
</file>

<file path=xl/drawings/_rels/drawing2.xml.rels><Relationships xmlns="http://schemas.openxmlformats.org/package/2006/relationships"><Relationship Type="http://schemas.openxmlformats.org/officeDocument/2006/relationships/image" Target="/xl/media/image137.jpeg" Id="rId1" /><Relationship Type="http://schemas.openxmlformats.org/officeDocument/2006/relationships/image" Target="/xl/media/image138.jpeg" Id="rId2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175.jpeg" Id="rId1" /><Relationship Type="http://schemas.openxmlformats.org/officeDocument/2006/relationships/image" Target="/xl/media/image176.jpeg" Id="rId2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177.jpeg" Id="rId1" /><Relationship Type="http://schemas.openxmlformats.org/officeDocument/2006/relationships/image" Target="/xl/media/image178.jpeg" Id="rId2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179.jpeg" Id="rId1" /><Relationship Type="http://schemas.openxmlformats.org/officeDocument/2006/relationships/image" Target="/xl/media/image180.jpeg" Id="rId2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181.jpeg" Id="rId1" /><Relationship Type="http://schemas.openxmlformats.org/officeDocument/2006/relationships/image" Target="/xl/media/image182.jpeg" Id="rId2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183.jpeg" Id="rId1" /><Relationship Type="http://schemas.openxmlformats.org/officeDocument/2006/relationships/image" Target="/xl/media/image184.jpeg" Id="rId2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185.jpeg" Id="rId1" /><Relationship Type="http://schemas.openxmlformats.org/officeDocument/2006/relationships/image" Target="/xl/media/image186.jpeg" Id="rId2" /></Relationships>
</file>

<file path=xl/drawings/_rels/drawing26.xml.rels><Relationships xmlns="http://schemas.openxmlformats.org/package/2006/relationships"><Relationship Type="http://schemas.openxmlformats.org/officeDocument/2006/relationships/image" Target="/xl/media/image187.jpeg" Id="rId1" /><Relationship Type="http://schemas.openxmlformats.org/officeDocument/2006/relationships/image" Target="/xl/media/image188.jpeg" Id="rId2" /></Relationships>
</file>

<file path=xl/drawings/_rels/drawing27.xml.rels><Relationships xmlns="http://schemas.openxmlformats.org/package/2006/relationships"><Relationship Type="http://schemas.openxmlformats.org/officeDocument/2006/relationships/image" Target="/xl/media/image189.jpeg" Id="rId1" /><Relationship Type="http://schemas.openxmlformats.org/officeDocument/2006/relationships/image" Target="/xl/media/image190.jpeg" Id="rId2" /></Relationships>
</file>

<file path=xl/drawings/_rels/drawing28.xml.rels><Relationships xmlns="http://schemas.openxmlformats.org/package/2006/relationships"><Relationship Type="http://schemas.openxmlformats.org/officeDocument/2006/relationships/image" Target="/xl/media/image191.jpeg" Id="rId1" /><Relationship Type="http://schemas.openxmlformats.org/officeDocument/2006/relationships/image" Target="/xl/media/image192.jpeg" Id="rId2" /></Relationships>
</file>

<file path=xl/drawings/_rels/drawing29.xml.rels><Relationships xmlns="http://schemas.openxmlformats.org/package/2006/relationships"><Relationship Type="http://schemas.openxmlformats.org/officeDocument/2006/relationships/image" Target="/xl/media/image193.jpeg" Id="rId1" /><Relationship Type="http://schemas.openxmlformats.org/officeDocument/2006/relationships/image" Target="/xl/media/image194.jpeg" Id="rId2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39.jpeg" Id="rId1" /><Relationship Type="http://schemas.openxmlformats.org/officeDocument/2006/relationships/image" Target="/xl/media/image140.jpeg" Id="rId2" /><Relationship Type="http://schemas.openxmlformats.org/officeDocument/2006/relationships/image" Target="/xl/media/image141.jpeg" Id="rId3" /></Relationships>
</file>

<file path=xl/drawings/_rels/drawing30.xml.rels><Relationships xmlns="http://schemas.openxmlformats.org/package/2006/relationships"><Relationship Type="http://schemas.openxmlformats.org/officeDocument/2006/relationships/image" Target="/xl/media/image195.jpeg" Id="rId1" /><Relationship Type="http://schemas.openxmlformats.org/officeDocument/2006/relationships/image" Target="/xl/media/image196.jpeg" Id="rId2" /></Relationships>
</file>

<file path=xl/drawings/_rels/drawing31.xml.rels><Relationships xmlns="http://schemas.openxmlformats.org/package/2006/relationships"><Relationship Type="http://schemas.openxmlformats.org/officeDocument/2006/relationships/image" Target="/xl/media/image197.jpeg" Id="rId1" /><Relationship Type="http://schemas.openxmlformats.org/officeDocument/2006/relationships/image" Target="/xl/media/image198.jpeg" Id="rId2" /></Relationships>
</file>

<file path=xl/drawings/_rels/drawing32.xml.rels><Relationships xmlns="http://schemas.openxmlformats.org/package/2006/relationships"><Relationship Type="http://schemas.openxmlformats.org/officeDocument/2006/relationships/image" Target="/xl/media/image199.jpeg" Id="rId1" /><Relationship Type="http://schemas.openxmlformats.org/officeDocument/2006/relationships/image" Target="/xl/media/image200.jpeg" Id="rId2" /></Relationships>
</file>

<file path=xl/drawings/_rels/drawing33.xml.rels><Relationships xmlns="http://schemas.openxmlformats.org/package/2006/relationships"><Relationship Type="http://schemas.openxmlformats.org/officeDocument/2006/relationships/image" Target="/xl/media/image201.jpeg" Id="rId1" /><Relationship Type="http://schemas.openxmlformats.org/officeDocument/2006/relationships/image" Target="/xl/media/image202.jpeg" Id="rId2" /></Relationships>
</file>

<file path=xl/drawings/_rels/drawing34.xml.rels><Relationships xmlns="http://schemas.openxmlformats.org/package/2006/relationships"><Relationship Type="http://schemas.openxmlformats.org/officeDocument/2006/relationships/image" Target="/xl/media/image203.jpeg" Id="rId1" /><Relationship Type="http://schemas.openxmlformats.org/officeDocument/2006/relationships/image" Target="/xl/media/image204.jpeg" Id="rId2" /></Relationships>
</file>

<file path=xl/drawings/_rels/drawing35.xml.rels><Relationships xmlns="http://schemas.openxmlformats.org/package/2006/relationships"><Relationship Type="http://schemas.openxmlformats.org/officeDocument/2006/relationships/image" Target="/xl/media/image205.jpeg" Id="rId1" /><Relationship Type="http://schemas.openxmlformats.org/officeDocument/2006/relationships/image" Target="/xl/media/image206.jpeg" Id="rId2" /></Relationships>
</file>

<file path=xl/drawings/_rels/drawing36.xml.rels><Relationships xmlns="http://schemas.openxmlformats.org/package/2006/relationships"><Relationship Type="http://schemas.openxmlformats.org/officeDocument/2006/relationships/image" Target="/xl/media/image207.jpeg" Id="rId1" /><Relationship Type="http://schemas.openxmlformats.org/officeDocument/2006/relationships/image" Target="/xl/media/image208.jpeg" Id="rId2" /></Relationships>
</file>

<file path=xl/drawings/_rels/drawing37.xml.rels><Relationships xmlns="http://schemas.openxmlformats.org/package/2006/relationships"><Relationship Type="http://schemas.openxmlformats.org/officeDocument/2006/relationships/image" Target="/xl/media/image209.jpeg" Id="rId1" /><Relationship Type="http://schemas.openxmlformats.org/officeDocument/2006/relationships/image" Target="/xl/media/image210.jpeg" Id="rId2" /></Relationships>
</file>

<file path=xl/drawings/_rels/drawing38.xml.rels><Relationships xmlns="http://schemas.openxmlformats.org/package/2006/relationships"><Relationship Type="http://schemas.openxmlformats.org/officeDocument/2006/relationships/image" Target="/xl/media/image211.jpeg" Id="rId1" /><Relationship Type="http://schemas.openxmlformats.org/officeDocument/2006/relationships/image" Target="/xl/media/image212.jpeg" Id="rId2" /></Relationships>
</file>

<file path=xl/drawings/_rels/drawing39.xml.rels><Relationships xmlns="http://schemas.openxmlformats.org/package/2006/relationships"><Relationship Type="http://schemas.openxmlformats.org/officeDocument/2006/relationships/image" Target="/xl/media/image213.jpeg" Id="rId1" /><Relationship Type="http://schemas.openxmlformats.org/officeDocument/2006/relationships/image" Target="/xl/media/image214.jpeg" Id="rId2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42.jpeg" Id="rId1" /><Relationship Type="http://schemas.openxmlformats.org/officeDocument/2006/relationships/image" Target="/xl/media/image143.jpeg" Id="rId2" /></Relationships>
</file>

<file path=xl/drawings/_rels/drawing40.xml.rels><Relationships xmlns="http://schemas.openxmlformats.org/package/2006/relationships"><Relationship Type="http://schemas.openxmlformats.org/officeDocument/2006/relationships/image" Target="/xl/media/image215.jpeg" Id="rId1" /><Relationship Type="http://schemas.openxmlformats.org/officeDocument/2006/relationships/image" Target="/xl/media/image216.jpeg" Id="rId2" /></Relationships>
</file>

<file path=xl/drawings/_rels/drawing41.xml.rels><Relationships xmlns="http://schemas.openxmlformats.org/package/2006/relationships"><Relationship Type="http://schemas.openxmlformats.org/officeDocument/2006/relationships/image" Target="/xl/media/image217.jpeg" Id="rId1" /><Relationship Type="http://schemas.openxmlformats.org/officeDocument/2006/relationships/image" Target="/xl/media/image218.jpeg" Id="rId2" /></Relationships>
</file>

<file path=xl/drawings/_rels/drawing42.xml.rels><Relationships xmlns="http://schemas.openxmlformats.org/package/2006/relationships"><Relationship Type="http://schemas.openxmlformats.org/officeDocument/2006/relationships/image" Target="/xl/media/image219.jpeg" Id="rId1" /><Relationship Type="http://schemas.openxmlformats.org/officeDocument/2006/relationships/image" Target="/xl/media/image220.jpeg" Id="rId2" /></Relationships>
</file>

<file path=xl/drawings/_rels/drawing43.xml.rels><Relationships xmlns="http://schemas.openxmlformats.org/package/2006/relationships"><Relationship Type="http://schemas.openxmlformats.org/officeDocument/2006/relationships/image" Target="/xl/media/image221.jpeg" Id="rId1" /><Relationship Type="http://schemas.openxmlformats.org/officeDocument/2006/relationships/image" Target="/xl/media/image222.jpeg" Id="rId2" /></Relationships>
</file>

<file path=xl/drawings/_rels/drawing44.xml.rels><Relationships xmlns="http://schemas.openxmlformats.org/package/2006/relationships"><Relationship Type="http://schemas.openxmlformats.org/officeDocument/2006/relationships/image" Target="/xl/media/image223.jpeg" Id="rId1" /><Relationship Type="http://schemas.openxmlformats.org/officeDocument/2006/relationships/image" Target="/xl/media/image224.jpeg" Id="rId2" /></Relationships>
</file>

<file path=xl/drawings/_rels/drawing45.xml.rels><Relationships xmlns="http://schemas.openxmlformats.org/package/2006/relationships"><Relationship Type="http://schemas.openxmlformats.org/officeDocument/2006/relationships/image" Target="/xl/media/image225.jpeg" Id="rId1" /><Relationship Type="http://schemas.openxmlformats.org/officeDocument/2006/relationships/image" Target="/xl/media/image226.jpeg" Id="rId2" /><Relationship Type="http://schemas.openxmlformats.org/officeDocument/2006/relationships/image" Target="/xl/media/image227.jpeg" Id="rId3" /></Relationships>
</file>

<file path=xl/drawings/_rels/drawing46.xml.rels><Relationships xmlns="http://schemas.openxmlformats.org/package/2006/relationships"><Relationship Type="http://schemas.openxmlformats.org/officeDocument/2006/relationships/image" Target="/xl/media/image228.jpeg" Id="rId1" /><Relationship Type="http://schemas.openxmlformats.org/officeDocument/2006/relationships/image" Target="/xl/media/image229.jpeg" Id="rId2" /></Relationships>
</file>

<file path=xl/drawings/_rels/drawing47.xml.rels><Relationships xmlns="http://schemas.openxmlformats.org/package/2006/relationships"><Relationship Type="http://schemas.openxmlformats.org/officeDocument/2006/relationships/image" Target="/xl/media/image230.jpeg" Id="rId1" /><Relationship Type="http://schemas.openxmlformats.org/officeDocument/2006/relationships/image" Target="/xl/media/image231.jpeg" Id="rId2" /></Relationships>
</file>

<file path=xl/drawings/_rels/drawing48.xml.rels><Relationships xmlns="http://schemas.openxmlformats.org/package/2006/relationships"><Relationship Type="http://schemas.openxmlformats.org/officeDocument/2006/relationships/image" Target="/xl/media/image232.jpeg" Id="rId1" /><Relationship Type="http://schemas.openxmlformats.org/officeDocument/2006/relationships/image" Target="/xl/media/image233.jpeg" Id="rId2" /></Relationships>
</file>

<file path=xl/drawings/_rels/drawing49.xml.rels><Relationships xmlns="http://schemas.openxmlformats.org/package/2006/relationships"><Relationship Type="http://schemas.openxmlformats.org/officeDocument/2006/relationships/image" Target="/xl/media/image234.jpeg" Id="rId1" /><Relationship Type="http://schemas.openxmlformats.org/officeDocument/2006/relationships/image" Target="/xl/media/image235.jpeg" Id="rId2" /></Relationships>
</file>

<file path=xl/drawings/_rels/drawing5.xml.rels><Relationships xmlns="http://schemas.openxmlformats.org/package/2006/relationships"><Relationship Type="http://schemas.openxmlformats.org/officeDocument/2006/relationships/image" Target="/xl/media/image144.jpeg" Id="rId1" /><Relationship Type="http://schemas.openxmlformats.org/officeDocument/2006/relationships/image" Target="/xl/media/image145.jpeg" Id="rId2" /></Relationships>
</file>

<file path=xl/drawings/_rels/drawing50.xml.rels><Relationships xmlns="http://schemas.openxmlformats.org/package/2006/relationships"><Relationship Type="http://schemas.openxmlformats.org/officeDocument/2006/relationships/image" Target="/xl/media/image236.jpeg" Id="rId1" /><Relationship Type="http://schemas.openxmlformats.org/officeDocument/2006/relationships/image" Target="/xl/media/image237.jpeg" Id="rId2" /></Relationships>
</file>

<file path=xl/drawings/_rels/drawing51.xml.rels><Relationships xmlns="http://schemas.openxmlformats.org/package/2006/relationships"><Relationship Type="http://schemas.openxmlformats.org/officeDocument/2006/relationships/image" Target="/xl/media/image238.jpeg" Id="rId1" /><Relationship Type="http://schemas.openxmlformats.org/officeDocument/2006/relationships/image" Target="/xl/media/image239.jpeg" Id="rId2" /></Relationships>
</file>

<file path=xl/drawings/_rels/drawing52.xml.rels><Relationships xmlns="http://schemas.openxmlformats.org/package/2006/relationships"><Relationship Type="http://schemas.openxmlformats.org/officeDocument/2006/relationships/image" Target="/xl/media/image240.jpeg" Id="rId1" /><Relationship Type="http://schemas.openxmlformats.org/officeDocument/2006/relationships/image" Target="/xl/media/image241.jpeg" Id="rId2" /></Relationships>
</file>

<file path=xl/drawings/_rels/drawing53.xml.rels><Relationships xmlns="http://schemas.openxmlformats.org/package/2006/relationships"><Relationship Type="http://schemas.openxmlformats.org/officeDocument/2006/relationships/image" Target="/xl/media/image242.jpeg" Id="rId1" /><Relationship Type="http://schemas.openxmlformats.org/officeDocument/2006/relationships/image" Target="/xl/media/image243.jpeg" Id="rId2" /></Relationships>
</file>

<file path=xl/drawings/_rels/drawing54.xml.rels><Relationships xmlns="http://schemas.openxmlformats.org/package/2006/relationships"><Relationship Type="http://schemas.openxmlformats.org/officeDocument/2006/relationships/image" Target="/xl/media/image244.jpeg" Id="rId1" /><Relationship Type="http://schemas.openxmlformats.org/officeDocument/2006/relationships/image" Target="/xl/media/image245.jpeg" Id="rId2" /></Relationships>
</file>

<file path=xl/drawings/_rels/drawing55.xml.rels><Relationships xmlns="http://schemas.openxmlformats.org/package/2006/relationships"><Relationship Type="http://schemas.openxmlformats.org/officeDocument/2006/relationships/image" Target="/xl/media/image246.jpeg" Id="rId1" /><Relationship Type="http://schemas.openxmlformats.org/officeDocument/2006/relationships/image" Target="/xl/media/image247.jpeg" Id="rId2" /></Relationships>
</file>

<file path=xl/drawings/_rels/drawing56.xml.rels><Relationships xmlns="http://schemas.openxmlformats.org/package/2006/relationships"><Relationship Type="http://schemas.openxmlformats.org/officeDocument/2006/relationships/image" Target="/xl/media/image248.jpeg" Id="rId1" /><Relationship Type="http://schemas.openxmlformats.org/officeDocument/2006/relationships/image" Target="/xl/media/image249.jpeg" Id="rId2" /></Relationships>
</file>

<file path=xl/drawings/_rels/drawing57.xml.rels><Relationships xmlns="http://schemas.openxmlformats.org/package/2006/relationships"><Relationship Type="http://schemas.openxmlformats.org/officeDocument/2006/relationships/image" Target="/xl/media/image250.jpeg" Id="rId1" /><Relationship Type="http://schemas.openxmlformats.org/officeDocument/2006/relationships/image" Target="/xl/media/image251.jpeg" Id="rId2" /></Relationships>
</file>

<file path=xl/drawings/_rels/drawing58.xml.rels><Relationships xmlns="http://schemas.openxmlformats.org/package/2006/relationships"><Relationship Type="http://schemas.openxmlformats.org/officeDocument/2006/relationships/image" Target="/xl/media/image252.jpeg" Id="rId1" /><Relationship Type="http://schemas.openxmlformats.org/officeDocument/2006/relationships/image" Target="/xl/media/image253.jpeg" Id="rId2" /></Relationships>
</file>

<file path=xl/drawings/_rels/drawing59.xml.rels><Relationships xmlns="http://schemas.openxmlformats.org/package/2006/relationships"><Relationship Type="http://schemas.openxmlformats.org/officeDocument/2006/relationships/image" Target="/xl/media/image254.jpeg" Id="rId1" /><Relationship Type="http://schemas.openxmlformats.org/officeDocument/2006/relationships/image" Target="/xl/media/image255.jpeg" Id="rId2" /></Relationships>
</file>

<file path=xl/drawings/_rels/drawing6.xml.rels><Relationships xmlns="http://schemas.openxmlformats.org/package/2006/relationships"><Relationship Type="http://schemas.openxmlformats.org/officeDocument/2006/relationships/image" Target="/xl/media/image146.jpeg" Id="rId1" /><Relationship Type="http://schemas.openxmlformats.org/officeDocument/2006/relationships/image" Target="/xl/media/image147.jpeg" Id="rId2" /></Relationships>
</file>

<file path=xl/drawings/_rels/drawing60.xml.rels><Relationships xmlns="http://schemas.openxmlformats.org/package/2006/relationships"><Relationship Type="http://schemas.openxmlformats.org/officeDocument/2006/relationships/image" Target="/xl/media/image256.jpeg" Id="rId1" /><Relationship Type="http://schemas.openxmlformats.org/officeDocument/2006/relationships/image" Target="/xl/media/image257.jpeg" Id="rId2" /></Relationships>
</file>

<file path=xl/drawings/_rels/drawing61.xml.rels><Relationships xmlns="http://schemas.openxmlformats.org/package/2006/relationships"><Relationship Type="http://schemas.openxmlformats.org/officeDocument/2006/relationships/image" Target="/xl/media/image258.jpeg" Id="rId1" /><Relationship Type="http://schemas.openxmlformats.org/officeDocument/2006/relationships/image" Target="/xl/media/image259.jpeg" Id="rId2" /></Relationships>
</file>

<file path=xl/drawings/_rels/drawing62.xml.rels><Relationships xmlns="http://schemas.openxmlformats.org/package/2006/relationships"><Relationship Type="http://schemas.openxmlformats.org/officeDocument/2006/relationships/image" Target="/xl/media/image260.jpeg" Id="rId1" /><Relationship Type="http://schemas.openxmlformats.org/officeDocument/2006/relationships/image" Target="/xl/media/image261.jpeg" Id="rId2" /><Relationship Type="http://schemas.openxmlformats.org/officeDocument/2006/relationships/image" Target="/xl/media/image262.jpeg" Id="rId3" /></Relationships>
</file>

<file path=xl/drawings/_rels/drawing63.xml.rels><Relationships xmlns="http://schemas.openxmlformats.org/package/2006/relationships"><Relationship Type="http://schemas.openxmlformats.org/officeDocument/2006/relationships/image" Target="/xl/media/image263.jpeg" Id="rId1" /><Relationship Type="http://schemas.openxmlformats.org/officeDocument/2006/relationships/image" Target="/xl/media/image264.jpeg" Id="rId2" /></Relationships>
</file>

<file path=xl/drawings/_rels/drawing64.xml.rels><Relationships xmlns="http://schemas.openxmlformats.org/package/2006/relationships"><Relationship Type="http://schemas.openxmlformats.org/officeDocument/2006/relationships/image" Target="/xl/media/image265.jpeg" Id="rId1" /><Relationship Type="http://schemas.openxmlformats.org/officeDocument/2006/relationships/image" Target="/xl/media/image266.jpeg" Id="rId2" /></Relationships>
</file>

<file path=xl/drawings/_rels/drawing65.xml.rels><Relationships xmlns="http://schemas.openxmlformats.org/package/2006/relationships"><Relationship Type="http://schemas.openxmlformats.org/officeDocument/2006/relationships/image" Target="/xl/media/image267.jpeg" Id="rId1" /><Relationship Type="http://schemas.openxmlformats.org/officeDocument/2006/relationships/image" Target="/xl/media/image268.jpeg" Id="rId2" /></Relationships>
</file>

<file path=xl/drawings/_rels/drawing66.xml.rels><Relationships xmlns="http://schemas.openxmlformats.org/package/2006/relationships"><Relationship Type="http://schemas.openxmlformats.org/officeDocument/2006/relationships/image" Target="/xl/media/image269.jpeg" Id="rId1" /><Relationship Type="http://schemas.openxmlformats.org/officeDocument/2006/relationships/image" Target="/xl/media/image270.jpeg" Id="rId2" /></Relationships>
</file>

<file path=xl/drawings/_rels/drawing67.xml.rels><Relationships xmlns="http://schemas.openxmlformats.org/package/2006/relationships"><Relationship Type="http://schemas.openxmlformats.org/officeDocument/2006/relationships/image" Target="/xl/media/image271.jpeg" Id="rId1" /><Relationship Type="http://schemas.openxmlformats.org/officeDocument/2006/relationships/image" Target="/xl/media/image272.jpeg" Id="rId2" /></Relationships>
</file>

<file path=xl/drawings/_rels/drawing7.xml.rels><Relationships xmlns="http://schemas.openxmlformats.org/package/2006/relationships"><Relationship Type="http://schemas.openxmlformats.org/officeDocument/2006/relationships/image" Target="/xl/media/image148.jpeg" Id="rId1" /><Relationship Type="http://schemas.openxmlformats.org/officeDocument/2006/relationships/image" Target="/xl/media/image149.jpeg" Id="rId2" /></Relationships>
</file>

<file path=xl/drawings/_rels/drawing8.xml.rels><Relationships xmlns="http://schemas.openxmlformats.org/package/2006/relationships"><Relationship Type="http://schemas.openxmlformats.org/officeDocument/2006/relationships/image" Target="/xl/media/image150.jpeg" Id="rId1" /><Relationship Type="http://schemas.openxmlformats.org/officeDocument/2006/relationships/image" Target="/xl/media/image151.jpeg" Id="rId2" /></Relationships>
</file>

<file path=xl/drawings/_rels/drawing9.xml.rels><Relationships xmlns="http://schemas.openxmlformats.org/package/2006/relationships"><Relationship Type="http://schemas.openxmlformats.org/officeDocument/2006/relationships/image" Target="/xl/media/image152.jpeg" Id="rId1" /><Relationship Type="http://schemas.openxmlformats.org/officeDocument/2006/relationships/image" Target="/xl/media/image153.jpeg" Id="rId2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2</col>
      <colOff>0</colOff>
      <row>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</row>
      <rowOff>0</rowOff>
    </from>
    <ext cx="1238250" cy="714375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4</row>
      <rowOff>0</rowOff>
    </from>
    <ext cx="1238250" cy="714375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</row>
      <rowOff>0</rowOff>
    </from>
    <ext cx="1238250" cy="714375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</row>
      <rowOff>0</rowOff>
    </from>
    <ext cx="1238250" cy="714375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</row>
      <rowOff>0</rowOff>
    </from>
    <ext cx="1238250" cy="714375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</row>
      <rowOff>0</rowOff>
    </from>
    <ext cx="1238250" cy="714375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7</row>
      <rowOff>0</rowOff>
    </from>
    <ext cx="1238250" cy="714375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7</row>
      <rowOff>0</rowOff>
    </from>
    <ext cx="1238250" cy="714375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8</row>
      <rowOff>0</rowOff>
    </from>
    <ext cx="1238250" cy="714375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8</row>
      <rowOff>0</rowOff>
    </from>
    <ext cx="1238250" cy="714375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9</row>
      <rowOff>0</rowOff>
    </from>
    <ext cx="1238250" cy="714375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9</row>
      <rowOff>0</rowOff>
    </from>
    <ext cx="1238250" cy="714375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10</row>
      <rowOff>0</rowOff>
    </from>
    <ext cx="1238250" cy="714375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10</row>
      <rowOff>0</rowOff>
    </from>
    <ext cx="1238250" cy="714375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11</row>
      <rowOff>0</rowOff>
    </from>
    <ext cx="1238250" cy="714375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11</row>
      <rowOff>0</rowOff>
    </from>
    <ext cx="1238250" cy="714375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11</row>
      <rowOff>0</rowOff>
    </from>
    <ext cx="1238250" cy="714375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12</row>
      <rowOff>0</rowOff>
    </from>
    <ext cx="1238250" cy="714375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12</row>
      <rowOff>0</rowOff>
    </from>
    <ext cx="1238250" cy="714375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13</row>
      <rowOff>0</rowOff>
    </from>
    <ext cx="1238250" cy="714375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13</row>
      <rowOff>0</rowOff>
    </from>
    <ext cx="1238250" cy="714375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14</row>
      <rowOff>0</rowOff>
    </from>
    <ext cx="1238250" cy="714375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14</row>
      <rowOff>0</rowOff>
    </from>
    <ext cx="1238250" cy="714375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15</row>
      <rowOff>0</rowOff>
    </from>
    <ext cx="1238250" cy="714375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15</row>
      <rowOff>0</rowOff>
    </from>
    <ext cx="1238250" cy="714375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16</row>
      <rowOff>0</rowOff>
    </from>
    <ext cx="1238250" cy="714375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16</row>
      <rowOff>0</rowOff>
    </from>
    <ext cx="1238250" cy="714375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17</row>
      <rowOff>0</rowOff>
    </from>
    <ext cx="1238250" cy="714375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17</row>
      <rowOff>0</rowOff>
    </from>
    <ext cx="1238250" cy="714375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18</row>
      <rowOff>0</rowOff>
    </from>
    <ext cx="1238250" cy="714375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18</row>
      <rowOff>0</rowOff>
    </from>
    <ext cx="1238250" cy="714375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19</row>
      <rowOff>0</rowOff>
    </from>
    <ext cx="1238250" cy="714375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19</row>
      <rowOff>0</rowOff>
    </from>
    <ext cx="1238250" cy="714375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20</row>
      <rowOff>0</rowOff>
    </from>
    <ext cx="1238250" cy="714375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20</row>
      <rowOff>0</rowOff>
    </from>
    <ext cx="1238250" cy="714375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21</row>
      <rowOff>0</rowOff>
    </from>
    <ext cx="1238250" cy="714375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21</row>
      <rowOff>0</rowOff>
    </from>
    <ext cx="1238250" cy="714375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22</row>
      <rowOff>0</rowOff>
    </from>
    <ext cx="1238250" cy="714375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22</row>
      <rowOff>0</rowOff>
    </from>
    <ext cx="1238250" cy="714375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23</row>
      <rowOff>0</rowOff>
    </from>
    <ext cx="1238250" cy="714375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23</row>
      <rowOff>0</rowOff>
    </from>
    <ext cx="1238250" cy="714375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24</row>
      <rowOff>0</rowOff>
    </from>
    <ext cx="1238250" cy="714375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24</row>
      <rowOff>0</rowOff>
    </from>
    <ext cx="1238250" cy="714375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25</row>
      <rowOff>0</rowOff>
    </from>
    <ext cx="1238250" cy="714375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25</row>
      <rowOff>0</rowOff>
    </from>
    <ext cx="1238250" cy="714375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26</row>
      <rowOff>0</rowOff>
    </from>
    <ext cx="1238250" cy="714375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26</row>
      <rowOff>0</rowOff>
    </from>
    <ext cx="1238250" cy="714375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27</row>
      <rowOff>0</rowOff>
    </from>
    <ext cx="1238250" cy="714375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27</row>
      <rowOff>0</rowOff>
    </from>
    <ext cx="1238250" cy="714375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28</row>
      <rowOff>0</rowOff>
    </from>
    <ext cx="1238250" cy="714375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28</row>
      <rowOff>0</rowOff>
    </from>
    <ext cx="1238250" cy="714375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29</row>
      <rowOff>0</rowOff>
    </from>
    <ext cx="1238250" cy="714375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29</row>
      <rowOff>0</rowOff>
    </from>
    <ext cx="1238250" cy="714375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30</row>
      <rowOff>0</rowOff>
    </from>
    <ext cx="1238250" cy="714375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30</row>
      <rowOff>0</rowOff>
    </from>
    <ext cx="1238250" cy="714375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31</row>
      <rowOff>0</rowOff>
    </from>
    <ext cx="1238250" cy="714375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31</row>
      <rowOff>0</rowOff>
    </from>
    <ext cx="1238250" cy="714375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32</row>
      <rowOff>0</rowOff>
    </from>
    <ext cx="1238250" cy="714375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32</row>
      <rowOff>0</rowOff>
    </from>
    <ext cx="1238250" cy="714375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33</row>
      <rowOff>0</rowOff>
    </from>
    <ext cx="1238250" cy="714375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33</row>
      <rowOff>0</rowOff>
    </from>
    <ext cx="1238250" cy="714375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34</row>
      <rowOff>0</rowOff>
    </from>
    <ext cx="1238250" cy="714375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34</row>
      <rowOff>0</rowOff>
    </from>
    <ext cx="1238250" cy="714375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35</row>
      <rowOff>0</rowOff>
    </from>
    <ext cx="1238250" cy="714375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35</row>
      <rowOff>0</rowOff>
    </from>
    <ext cx="1238250" cy="714375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36</row>
      <rowOff>0</rowOff>
    </from>
    <ext cx="1238250" cy="714375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36</row>
      <rowOff>0</rowOff>
    </from>
    <ext cx="1238250" cy="714375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37</row>
      <rowOff>0</rowOff>
    </from>
    <ext cx="1238250" cy="714375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37</row>
      <rowOff>0</rowOff>
    </from>
    <ext cx="1238250" cy="714375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38</row>
      <rowOff>0</rowOff>
    </from>
    <ext cx="1238250" cy="714375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38</row>
      <rowOff>0</rowOff>
    </from>
    <ext cx="1238250" cy="714375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39</row>
      <rowOff>0</rowOff>
    </from>
    <ext cx="1238250" cy="714375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39</row>
      <rowOff>0</rowOff>
    </from>
    <ext cx="1238250" cy="714375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40</row>
      <rowOff>0</rowOff>
    </from>
    <ext cx="1238250" cy="714375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40</row>
      <rowOff>0</rowOff>
    </from>
    <ext cx="1238250" cy="714375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41</row>
      <rowOff>0</rowOff>
    </from>
    <ext cx="1238250" cy="714375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41</row>
      <rowOff>0</rowOff>
    </from>
    <ext cx="1238250" cy="714375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42</row>
      <rowOff>0</rowOff>
    </from>
    <ext cx="1238250" cy="714375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42</row>
      <rowOff>0</rowOff>
    </from>
    <ext cx="1238250" cy="714375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43</row>
      <rowOff>0</rowOff>
    </from>
    <ext cx="1238250" cy="714375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43</row>
      <rowOff>0</rowOff>
    </from>
    <ext cx="1238250" cy="714375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44</row>
      <rowOff>0</rowOff>
    </from>
    <ext cx="1238250" cy="714375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44</row>
      <rowOff>0</rowOff>
    </from>
    <ext cx="1238250" cy="714375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45</row>
      <rowOff>0</rowOff>
    </from>
    <ext cx="1238250" cy="714375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45</row>
      <rowOff>0</rowOff>
    </from>
    <ext cx="1238250" cy="714375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46</row>
      <rowOff>0</rowOff>
    </from>
    <ext cx="1238250" cy="714375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46</row>
      <rowOff>0</rowOff>
    </from>
    <ext cx="1238250" cy="714375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46</row>
      <rowOff>0</rowOff>
    </from>
    <ext cx="1238250" cy="714375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47</row>
      <rowOff>0</rowOff>
    </from>
    <ext cx="1238250" cy="714375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47</row>
      <rowOff>0</rowOff>
    </from>
    <ext cx="1238250" cy="714375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48</row>
      <rowOff>0</rowOff>
    </from>
    <ext cx="1238250" cy="714375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48</row>
      <rowOff>0</rowOff>
    </from>
    <ext cx="1238250" cy="714375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49</row>
      <rowOff>0</rowOff>
    </from>
    <ext cx="1238250" cy="714375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49</row>
      <rowOff>0</rowOff>
    </from>
    <ext cx="1238250" cy="714375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50</row>
      <rowOff>0</rowOff>
    </from>
    <ext cx="1238250" cy="714375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50</row>
      <rowOff>0</rowOff>
    </from>
    <ext cx="1238250" cy="714375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51</row>
      <rowOff>0</rowOff>
    </from>
    <ext cx="1238250" cy="714375"/>
    <pic>
      <nvPicPr>
        <cNvPr id="100" name="Image 100" descr="Picture"/>
        <cNvPicPr/>
      </nvPicPr>
      <blipFill>
        <a:blip cstate="print" r:embed="rId10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51</row>
      <rowOff>0</rowOff>
    </from>
    <ext cx="1238250" cy="714375"/>
    <pic>
      <nvPicPr>
        <cNvPr id="101" name="Image 101" descr="Picture"/>
        <cNvPicPr/>
      </nvPicPr>
      <blipFill>
        <a:blip cstate="print" r:embed="rId10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52</row>
      <rowOff>0</rowOff>
    </from>
    <ext cx="1238250" cy="714375"/>
    <pic>
      <nvPicPr>
        <cNvPr id="102" name="Image 102" descr="Picture"/>
        <cNvPicPr/>
      </nvPicPr>
      <blipFill>
        <a:blip cstate="print" r:embed="rId10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52</row>
      <rowOff>0</rowOff>
    </from>
    <ext cx="1238250" cy="714375"/>
    <pic>
      <nvPicPr>
        <cNvPr id="103" name="Image 103" descr="Picture"/>
        <cNvPicPr/>
      </nvPicPr>
      <blipFill>
        <a:blip cstate="print" r:embed="rId10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53</row>
      <rowOff>0</rowOff>
    </from>
    <ext cx="1238250" cy="714375"/>
    <pic>
      <nvPicPr>
        <cNvPr id="104" name="Image 104" descr="Picture"/>
        <cNvPicPr/>
      </nvPicPr>
      <blipFill>
        <a:blip cstate="print" r:embed="rId10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53</row>
      <rowOff>0</rowOff>
    </from>
    <ext cx="1238250" cy="714375"/>
    <pic>
      <nvPicPr>
        <cNvPr id="105" name="Image 105" descr="Picture"/>
        <cNvPicPr/>
      </nvPicPr>
      <blipFill>
        <a:blip cstate="print" r:embed="rId10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54</row>
      <rowOff>0</rowOff>
    </from>
    <ext cx="1238250" cy="714375"/>
    <pic>
      <nvPicPr>
        <cNvPr id="106" name="Image 106" descr="Picture"/>
        <cNvPicPr/>
      </nvPicPr>
      <blipFill>
        <a:blip cstate="print" r:embed="rId10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54</row>
      <rowOff>0</rowOff>
    </from>
    <ext cx="1238250" cy="714375"/>
    <pic>
      <nvPicPr>
        <cNvPr id="107" name="Image 107" descr="Picture"/>
        <cNvPicPr/>
      </nvPicPr>
      <blipFill>
        <a:blip cstate="print" r:embed="rId10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55</row>
      <rowOff>0</rowOff>
    </from>
    <ext cx="1238250" cy="714375"/>
    <pic>
      <nvPicPr>
        <cNvPr id="108" name="Image 108" descr="Picture"/>
        <cNvPicPr/>
      </nvPicPr>
      <blipFill>
        <a:blip cstate="print" r:embed="rId10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55</row>
      <rowOff>0</rowOff>
    </from>
    <ext cx="1238250" cy="714375"/>
    <pic>
      <nvPicPr>
        <cNvPr id="109" name="Image 109" descr="Picture"/>
        <cNvPicPr/>
      </nvPicPr>
      <blipFill>
        <a:blip cstate="print" r:embed="rId10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56</row>
      <rowOff>0</rowOff>
    </from>
    <ext cx="1238250" cy="714375"/>
    <pic>
      <nvPicPr>
        <cNvPr id="110" name="Image 110" descr="Picture"/>
        <cNvPicPr/>
      </nvPicPr>
      <blipFill>
        <a:blip cstate="print" r:embed="rId11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56</row>
      <rowOff>0</rowOff>
    </from>
    <ext cx="1238250" cy="714375"/>
    <pic>
      <nvPicPr>
        <cNvPr id="111" name="Image 111" descr="Picture"/>
        <cNvPicPr/>
      </nvPicPr>
      <blipFill>
        <a:blip cstate="print" r:embed="rId11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57</row>
      <rowOff>0</rowOff>
    </from>
    <ext cx="1238250" cy="714375"/>
    <pic>
      <nvPicPr>
        <cNvPr id="112" name="Image 112" descr="Picture"/>
        <cNvPicPr/>
      </nvPicPr>
      <blipFill>
        <a:blip cstate="print" r:embed="rId11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57</row>
      <rowOff>0</rowOff>
    </from>
    <ext cx="1238250" cy="714375"/>
    <pic>
      <nvPicPr>
        <cNvPr id="113" name="Image 113" descr="Picture"/>
        <cNvPicPr/>
      </nvPicPr>
      <blipFill>
        <a:blip cstate="print" r:embed="rId11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58</row>
      <rowOff>0</rowOff>
    </from>
    <ext cx="1238250" cy="714375"/>
    <pic>
      <nvPicPr>
        <cNvPr id="114" name="Image 114" descr="Picture"/>
        <cNvPicPr/>
      </nvPicPr>
      <blipFill>
        <a:blip cstate="print" r:embed="rId11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58</row>
      <rowOff>0</rowOff>
    </from>
    <ext cx="1238250" cy="714375"/>
    <pic>
      <nvPicPr>
        <cNvPr id="115" name="Image 115" descr="Picture"/>
        <cNvPicPr/>
      </nvPicPr>
      <blipFill>
        <a:blip cstate="print" r:embed="rId11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59</row>
      <rowOff>0</rowOff>
    </from>
    <ext cx="1238250" cy="714375"/>
    <pic>
      <nvPicPr>
        <cNvPr id="116" name="Image 116" descr="Picture"/>
        <cNvPicPr/>
      </nvPicPr>
      <blipFill>
        <a:blip cstate="print" r:embed="rId11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59</row>
      <rowOff>0</rowOff>
    </from>
    <ext cx="1238250" cy="714375"/>
    <pic>
      <nvPicPr>
        <cNvPr id="117" name="Image 117" descr="Picture"/>
        <cNvPicPr/>
      </nvPicPr>
      <blipFill>
        <a:blip cstate="print" r:embed="rId11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60</row>
      <rowOff>0</rowOff>
    </from>
    <ext cx="1238250" cy="714375"/>
    <pic>
      <nvPicPr>
        <cNvPr id="118" name="Image 118" descr="Picture"/>
        <cNvPicPr/>
      </nvPicPr>
      <blipFill>
        <a:blip cstate="print" r:embed="rId11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60</row>
      <rowOff>0</rowOff>
    </from>
    <ext cx="1238250" cy="714375"/>
    <pic>
      <nvPicPr>
        <cNvPr id="119" name="Image 119" descr="Picture"/>
        <cNvPicPr/>
      </nvPicPr>
      <blipFill>
        <a:blip cstate="print" r:embed="rId11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61</row>
      <rowOff>0</rowOff>
    </from>
    <ext cx="1238250" cy="714375"/>
    <pic>
      <nvPicPr>
        <cNvPr id="120" name="Image 120" descr="Picture"/>
        <cNvPicPr/>
      </nvPicPr>
      <blipFill>
        <a:blip cstate="print" r:embed="rId12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61</row>
      <rowOff>0</rowOff>
    </from>
    <ext cx="1238250" cy="714375"/>
    <pic>
      <nvPicPr>
        <cNvPr id="121" name="Image 121" descr="Picture"/>
        <cNvPicPr/>
      </nvPicPr>
      <blipFill>
        <a:blip cstate="print" r:embed="rId12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62</row>
      <rowOff>0</rowOff>
    </from>
    <ext cx="1238250" cy="714375"/>
    <pic>
      <nvPicPr>
        <cNvPr id="122" name="Image 122" descr="Picture"/>
        <cNvPicPr/>
      </nvPicPr>
      <blipFill>
        <a:blip cstate="print" r:embed="rId12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62</row>
      <rowOff>0</rowOff>
    </from>
    <ext cx="1238250" cy="714375"/>
    <pic>
      <nvPicPr>
        <cNvPr id="123" name="Image 123" descr="Picture"/>
        <cNvPicPr/>
      </nvPicPr>
      <blipFill>
        <a:blip cstate="print" r:embed="rId12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63</row>
      <rowOff>0</rowOff>
    </from>
    <ext cx="1238250" cy="714375"/>
    <pic>
      <nvPicPr>
        <cNvPr id="124" name="Image 124" descr="Picture"/>
        <cNvPicPr/>
      </nvPicPr>
      <blipFill>
        <a:blip cstate="print" r:embed="rId12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63</row>
      <rowOff>0</rowOff>
    </from>
    <ext cx="1238250" cy="714375"/>
    <pic>
      <nvPicPr>
        <cNvPr id="125" name="Image 125" descr="Picture"/>
        <cNvPicPr/>
      </nvPicPr>
      <blipFill>
        <a:blip cstate="print" r:embed="rId125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63</row>
      <rowOff>0</rowOff>
    </from>
    <ext cx="1238250" cy="714375"/>
    <pic>
      <nvPicPr>
        <cNvPr id="126" name="Image 126" descr="Picture"/>
        <cNvPicPr/>
      </nvPicPr>
      <blipFill>
        <a:blip cstate="print" r:embed="rId12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64</row>
      <rowOff>0</rowOff>
    </from>
    <ext cx="1238250" cy="714375"/>
    <pic>
      <nvPicPr>
        <cNvPr id="127" name="Image 127" descr="Picture"/>
        <cNvPicPr/>
      </nvPicPr>
      <blipFill>
        <a:blip cstate="print" r:embed="rId12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64</row>
      <rowOff>0</rowOff>
    </from>
    <ext cx="1238250" cy="714375"/>
    <pic>
      <nvPicPr>
        <cNvPr id="128" name="Image 128" descr="Picture"/>
        <cNvPicPr/>
      </nvPicPr>
      <blipFill>
        <a:blip cstate="print" r:embed="rId12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65</row>
      <rowOff>0</rowOff>
    </from>
    <ext cx="1238250" cy="714375"/>
    <pic>
      <nvPicPr>
        <cNvPr id="129" name="Image 129" descr="Picture"/>
        <cNvPicPr/>
      </nvPicPr>
      <blipFill>
        <a:blip cstate="print" r:embed="rId12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65</row>
      <rowOff>0</rowOff>
    </from>
    <ext cx="1238250" cy="714375"/>
    <pic>
      <nvPicPr>
        <cNvPr id="130" name="Image 130" descr="Picture"/>
        <cNvPicPr/>
      </nvPicPr>
      <blipFill>
        <a:blip cstate="print" r:embed="rId13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66</row>
      <rowOff>0</rowOff>
    </from>
    <ext cx="1238250" cy="714375"/>
    <pic>
      <nvPicPr>
        <cNvPr id="131" name="Image 131" descr="Picture"/>
        <cNvPicPr/>
      </nvPicPr>
      <blipFill>
        <a:blip cstate="print" r:embed="rId13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66</row>
      <rowOff>0</rowOff>
    </from>
    <ext cx="1238250" cy="714375"/>
    <pic>
      <nvPicPr>
        <cNvPr id="132" name="Image 132" descr="Picture"/>
        <cNvPicPr/>
      </nvPicPr>
      <blipFill>
        <a:blip cstate="print" r:embed="rId13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67</row>
      <rowOff>0</rowOff>
    </from>
    <ext cx="1238250" cy="714375"/>
    <pic>
      <nvPicPr>
        <cNvPr id="133" name="Image 133" descr="Picture"/>
        <cNvPicPr/>
      </nvPicPr>
      <blipFill>
        <a:blip cstate="print" r:embed="rId13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67</row>
      <rowOff>0</rowOff>
    </from>
    <ext cx="1238250" cy="714375"/>
    <pic>
      <nvPicPr>
        <cNvPr id="134" name="Image 134" descr="Picture"/>
        <cNvPicPr/>
      </nvPicPr>
      <blipFill>
        <a:blip cstate="print" r:embed="rId13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68</row>
      <rowOff>0</rowOff>
    </from>
    <ext cx="1238250" cy="714375"/>
    <pic>
      <nvPicPr>
        <cNvPr id="135" name="Image 135" descr="Picture"/>
        <cNvPicPr/>
      </nvPicPr>
      <blipFill>
        <a:blip cstate="print" r:embed="rId13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68</row>
      <rowOff>0</rowOff>
    </from>
    <ext cx="1238250" cy="714375"/>
    <pic>
      <nvPicPr>
        <cNvPr id="136" name="Image 136" descr="Picture"/>
        <cNvPicPr/>
      </nvPicPr>
      <blipFill>
        <a:blip cstate="print" r:embed="rId136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130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112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126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96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153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471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471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216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216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313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313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152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121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121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4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295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117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341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341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301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195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195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6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152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193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129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303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43.xml.rels><Relationships xmlns="http://schemas.openxmlformats.org/package/2006/relationships"><Relationship Type="http://schemas.openxmlformats.org/officeDocument/2006/relationships/drawing" Target="/xl/drawings/drawing43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44.xml" Id="rId1" /></Relationships>
</file>

<file path=xl/worksheets/_rels/sheet45.xml.rels><Relationships xmlns="http://schemas.openxmlformats.org/package/2006/relationships"><Relationship Type="http://schemas.openxmlformats.org/officeDocument/2006/relationships/drawing" Target="/xl/drawings/drawing45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46.xml" Id="rId1" /></Relationships>
</file>

<file path=xl/worksheets/_rels/sheet47.xml.rels><Relationships xmlns="http://schemas.openxmlformats.org/package/2006/relationships"><Relationship Type="http://schemas.openxmlformats.org/officeDocument/2006/relationships/drawing" Target="/xl/drawings/drawing47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48.xml" Id="rId1" /></Relationships>
</file>

<file path=xl/worksheets/_rels/sheet49.xml.rels><Relationships xmlns="http://schemas.openxmlformats.org/package/2006/relationships"><Relationship Type="http://schemas.openxmlformats.org/officeDocument/2006/relationships/drawing" Target="/xl/drawings/drawing49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50.xml.rels><Relationships xmlns="http://schemas.openxmlformats.org/package/2006/relationships"><Relationship Type="http://schemas.openxmlformats.org/officeDocument/2006/relationships/drawing" Target="/xl/drawings/drawing50.xml" Id="rId1" /></Relationships>
</file>

<file path=xl/worksheets/_rels/sheet51.xml.rels><Relationships xmlns="http://schemas.openxmlformats.org/package/2006/relationships"><Relationship Type="http://schemas.openxmlformats.org/officeDocument/2006/relationships/drawing" Target="/xl/drawings/drawing51.xml" Id="rId1" /></Relationships>
</file>

<file path=xl/worksheets/_rels/sheet52.xml.rels><Relationships xmlns="http://schemas.openxmlformats.org/package/2006/relationships"><Relationship Type="http://schemas.openxmlformats.org/officeDocument/2006/relationships/drawing" Target="/xl/drawings/drawing52.xml" Id="rId1" /></Relationships>
</file>

<file path=xl/worksheets/_rels/sheet53.xml.rels><Relationships xmlns="http://schemas.openxmlformats.org/package/2006/relationships"><Relationship Type="http://schemas.openxmlformats.org/officeDocument/2006/relationships/drawing" Target="/xl/drawings/drawing53.xml" Id="rId1" /></Relationships>
</file>

<file path=xl/worksheets/_rels/sheet54.xml.rels><Relationships xmlns="http://schemas.openxmlformats.org/package/2006/relationships"><Relationship Type="http://schemas.openxmlformats.org/officeDocument/2006/relationships/drawing" Target="/xl/drawings/drawing54.xml" Id="rId1" /></Relationships>
</file>

<file path=xl/worksheets/_rels/sheet55.xml.rels><Relationships xmlns="http://schemas.openxmlformats.org/package/2006/relationships"><Relationship Type="http://schemas.openxmlformats.org/officeDocument/2006/relationships/drawing" Target="/xl/drawings/drawing55.xml" Id="rId1" /></Relationships>
</file>

<file path=xl/worksheets/_rels/sheet56.xml.rels><Relationships xmlns="http://schemas.openxmlformats.org/package/2006/relationships"><Relationship Type="http://schemas.openxmlformats.org/officeDocument/2006/relationships/drawing" Target="/xl/drawings/drawing56.xml" Id="rId1" /></Relationships>
</file>

<file path=xl/worksheets/_rels/sheet57.xml.rels><Relationships xmlns="http://schemas.openxmlformats.org/package/2006/relationships"><Relationship Type="http://schemas.openxmlformats.org/officeDocument/2006/relationships/drawing" Target="/xl/drawings/drawing57.xml" Id="rId1" /></Relationships>
</file>

<file path=xl/worksheets/_rels/sheet58.xml.rels><Relationships xmlns="http://schemas.openxmlformats.org/package/2006/relationships"><Relationship Type="http://schemas.openxmlformats.org/officeDocument/2006/relationships/drawing" Target="/xl/drawings/drawing58.xml" Id="rId1" /></Relationships>
</file>

<file path=xl/worksheets/_rels/sheet59.xml.rels><Relationships xmlns="http://schemas.openxmlformats.org/package/2006/relationships"><Relationship Type="http://schemas.openxmlformats.org/officeDocument/2006/relationships/drawing" Target="/xl/drawings/drawing59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60.xml.rels><Relationships xmlns="http://schemas.openxmlformats.org/package/2006/relationships"><Relationship Type="http://schemas.openxmlformats.org/officeDocument/2006/relationships/drawing" Target="/xl/drawings/drawing60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61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62.xml" Id="rId1" /></Relationships>
</file>

<file path=xl/worksheets/_rels/sheet63.xml.rels><Relationships xmlns="http://schemas.openxmlformats.org/package/2006/relationships"><Relationship Type="http://schemas.openxmlformats.org/officeDocument/2006/relationships/drawing" Target="/xl/drawings/drawing63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64.xml" Id="rId1" /></Relationships>
</file>

<file path=xl/worksheets/_rels/sheet65.xml.rels><Relationships xmlns="http://schemas.openxmlformats.org/package/2006/relationships"><Relationship Type="http://schemas.openxmlformats.org/officeDocument/2006/relationships/drawing" Target="/xl/drawings/drawing65.xml" Id="rId1" /></Relationships>
</file>

<file path=xl/worksheets/_rels/sheet66.xml.rels><Relationships xmlns="http://schemas.openxmlformats.org/package/2006/relationships"><Relationship Type="http://schemas.openxmlformats.org/officeDocument/2006/relationships/drawing" Target="/xl/drawings/drawing66.xml" Id="rId1" /></Relationships>
</file>

<file path=xl/worksheets/_rels/sheet67.xml.rels><Relationships xmlns="http://schemas.openxmlformats.org/package/2006/relationships"><Relationship Type="http://schemas.openxmlformats.org/officeDocument/2006/relationships/drawing" Target="/xl/drawings/drawing67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G69"/>
  <sheetViews>
    <sheetView tabSelected="1" zoomScale="99" workbookViewId="0">
      <selection activeCell="A1" sqref="A1:B1"/>
    </sheetView>
  </sheetViews>
  <sheetFormatPr baseColWidth="8" defaultRowHeight="14.5"/>
  <cols>
    <col width="8.81640625" bestFit="1" customWidth="1" min="1" max="1"/>
    <col width="65.453125" bestFit="1" customWidth="1" min="2" max="2"/>
    <col width="22" customWidth="1" min="3" max="3"/>
    <col width="22" customWidth="1" min="5" max="5"/>
    <col width="22" customWidth="1" min="7" max="7"/>
  </cols>
  <sheetData>
    <row r="1" customFormat="1" s="80">
      <c r="A1" s="80" t="inlineStr">
        <is>
          <t>EDELWEISS MUTUAL FUND</t>
        </is>
      </c>
    </row>
    <row r="2" customFormat="1" s="80">
      <c r="A2" s="80" t="inlineStr">
        <is>
          <t>PORTFOLIO STATEMENT as on 31 Oct 02025</t>
        </is>
      </c>
    </row>
    <row r="3" customFormat="1" s="80">
      <c r="A3" s="80" t="inlineStr">
        <is>
          <t>Fund Id</t>
        </is>
      </c>
      <c r="B3" s="80" t="inlineStr">
        <is>
          <t>Fund Desc</t>
        </is>
      </c>
      <c r="C3" s="82" t="inlineStr">
        <is>
          <t>Scheme Risk- O - Meter</t>
        </is>
      </c>
      <c r="D3" s="82" t="inlineStr">
        <is>
          <t>Benchmark of the Scheme</t>
        </is>
      </c>
      <c r="E3" s="82" t="inlineStr">
        <is>
          <t>Benchmark Risk-o-meter</t>
        </is>
      </c>
      <c r="F3" s="82" t="inlineStr">
        <is>
          <t>Benchmark of the Scheme</t>
        </is>
      </c>
      <c r="G3" s="82" t="inlineStr">
        <is>
          <t>Benchmark Risk-o-meter</t>
        </is>
      </c>
    </row>
    <row r="4" ht="70" customHeight="1">
      <c r="A4" t="inlineStr">
        <is>
          <t>EDFF33</t>
        </is>
      </c>
      <c r="B4" s="47">
        <f>HYPERLINK("[EDEL_Portfolio Monthly Notes 31-Oct-2025.xlsx]EDFF33!A1","BHARAT Bond FOF - April 2033")</f>
        <v/>
      </c>
      <c r="C4" s="82" t="n"/>
      <c r="D4" s="82" t="inlineStr">
        <is>
          <t>Nifty BHARAT Bond Index - April 2033</t>
        </is>
      </c>
      <c r="E4" s="82" t="n"/>
      <c r="F4" s="83" t="inlineStr">
        <is>
          <t>-</t>
        </is>
      </c>
      <c r="G4" s="83" t="inlineStr">
        <is>
          <t>-</t>
        </is>
      </c>
    </row>
    <row r="5" ht="70" customHeight="1">
      <c r="A5" t="inlineStr">
        <is>
          <t>EDGSEC</t>
        </is>
      </c>
      <c r="B5" s="47">
        <f>HYPERLINK("[EDEL_Portfolio Monthly Notes 31-Oct-2025.xlsx]EDGSEC!A1","Edelweiss Government Securities Fund")</f>
        <v/>
      </c>
      <c r="C5" s="82" t="n"/>
      <c r="D5" s="82" t="inlineStr">
        <is>
          <t>CRISIL Dynamic Gilt Index (Tier I Benchmark)</t>
        </is>
      </c>
      <c r="E5" s="82" t="n"/>
      <c r="F5" s="82" t="inlineStr">
        <is>
          <t>NIFTY G-Sec Index - A-III (Tier II Scheme Benchmark)</t>
        </is>
      </c>
      <c r="G5" s="82" t="n"/>
    </row>
    <row r="6" ht="70" customHeight="1">
      <c r="A6" t="inlineStr">
        <is>
          <t>EDONTF</t>
        </is>
      </c>
      <c r="B6" s="47">
        <f>HYPERLINK("[EDEL_Portfolio Monthly Notes 31-Oct-2025.xlsx]EDONTF!A1","EDELWEISS OVERNIGHT FUND")</f>
        <v/>
      </c>
      <c r="C6" s="82" t="n"/>
      <c r="D6" s="82" t="inlineStr">
        <is>
          <t>CRISIL Liquid Overnight Index (Tier I Benchmark)</t>
        </is>
      </c>
      <c r="E6" s="82" t="n"/>
      <c r="F6" s="83" t="inlineStr">
        <is>
          <t>-</t>
        </is>
      </c>
      <c r="G6" s="83" t="inlineStr">
        <is>
          <t>-</t>
        </is>
      </c>
    </row>
    <row r="7" ht="70" customHeight="1">
      <c r="A7" t="inlineStr">
        <is>
          <t>EECONF</t>
        </is>
      </c>
      <c r="B7" s="47">
        <f>HYPERLINK("[EDEL_Portfolio Monthly Notes 31-Oct-2025.xlsx]EECONF!A1","Edelweiss Consumption Fund")</f>
        <v/>
      </c>
      <c r="C7" s="82" t="n"/>
      <c r="D7" s="82" t="inlineStr">
        <is>
          <t>NIFTY INDIA CONSUMPTION TRI</t>
        </is>
      </c>
      <c r="E7" s="82" t="n"/>
      <c r="F7" s="83" t="inlineStr">
        <is>
          <t>-</t>
        </is>
      </c>
      <c r="G7" s="83" t="inlineStr">
        <is>
          <t>-</t>
        </is>
      </c>
    </row>
    <row r="8" ht="70" customHeight="1">
      <c r="A8" t="inlineStr">
        <is>
          <t>EEESCF</t>
        </is>
      </c>
      <c r="B8" s="47">
        <f>HYPERLINK("[EDEL_Portfolio Monthly Notes 31-Oct-2025.xlsx]EEESCF!A1","Edelweiss Small Cap Fund")</f>
        <v/>
      </c>
      <c r="C8" s="82" t="n"/>
      <c r="D8" s="82" t="inlineStr">
        <is>
          <t>Nifty Smallcap 250 - TRI</t>
        </is>
      </c>
      <c r="E8" s="82" t="n"/>
      <c r="F8" s="83" t="inlineStr">
        <is>
          <t>-</t>
        </is>
      </c>
      <c r="G8" s="83" t="inlineStr">
        <is>
          <t>-</t>
        </is>
      </c>
    </row>
    <row r="9" ht="70" customHeight="1">
      <c r="A9" t="inlineStr">
        <is>
          <t>EELMIF</t>
        </is>
      </c>
      <c r="B9" s="47">
        <f>HYPERLINK("[EDEL_Portfolio Monthly Notes 31-Oct-2025.xlsx]EELMIF!A1","Edelweiss NIFTY Large Mid Cap 250 Index Fund")</f>
        <v/>
      </c>
      <c r="C9" s="82" t="n"/>
      <c r="D9" s="82" t="inlineStr">
        <is>
          <t>Nifty LargeMidcap 250 Index - TRI</t>
        </is>
      </c>
      <c r="E9" s="82" t="n"/>
      <c r="F9" s="83" t="inlineStr">
        <is>
          <t>-</t>
        </is>
      </c>
      <c r="G9" s="83" t="inlineStr">
        <is>
          <t>-</t>
        </is>
      </c>
    </row>
    <row r="10" ht="70" customHeight="1">
      <c r="A10" t="inlineStr">
        <is>
          <t>EEMOFF</t>
        </is>
      </c>
      <c r="B10" s="47">
        <f>HYPERLINK("[EDEL_Portfolio Monthly Notes 31-Oct-2025.xlsx]EEMOFF!A1","Edelweiss Multi Asset Omni Fund of Fund")</f>
        <v/>
      </c>
      <c r="C10" s="82" t="n"/>
      <c r="D10" s="82" t="inlineStr">
        <is>
          <t>65% Nifty500 TRI + 15% Crisil Composite Bond Index + 10% Domestic Gold Price + 10% Domestic Silver Price</t>
        </is>
      </c>
      <c r="E10" s="82" t="n"/>
      <c r="F10" s="83" t="inlineStr">
        <is>
          <t>-</t>
        </is>
      </c>
      <c r="G10" s="83" t="inlineStr">
        <is>
          <t>-</t>
        </is>
      </c>
    </row>
    <row r="11" ht="70" customHeight="1">
      <c r="A11" t="inlineStr">
        <is>
          <t>EGSFOF</t>
        </is>
      </c>
      <c r="B11" s="47">
        <f>HYPERLINK("[EDEL_Portfolio Monthly Notes 31-Oct-2025.xlsx]EGSFOF!A1","Edelweiss Gold and Silver ETF FOF")</f>
        <v/>
      </c>
      <c r="C11" s="82" t="n"/>
      <c r="D11" s="82" t="inlineStr">
        <is>
          <t>Domestic Gold and Silver Prices</t>
        </is>
      </c>
      <c r="E11" s="82" t="n"/>
      <c r="F11" s="83" t="inlineStr">
        <is>
          <t>-</t>
        </is>
      </c>
      <c r="G11" s="83" t="inlineStr">
        <is>
          <t>-</t>
        </is>
      </c>
    </row>
    <row r="12" ht="70" customHeight="1">
      <c r="A12" t="inlineStr">
        <is>
          <t>EDACBF</t>
        </is>
      </c>
      <c r="B12" s="47">
        <f>HYPERLINK("[EDEL_Portfolio Monthly Notes 31-Oct-2025.xlsx]EDACBF!A1","Edelweiss Money Market Fund")</f>
        <v/>
      </c>
      <c r="C12" s="82" t="n"/>
      <c r="D12" s="82" t="inlineStr">
        <is>
          <t>CRISIL Money Market A-I Index (Tier I Benchmark)</t>
        </is>
      </c>
      <c r="E12" s="82" t="n"/>
      <c r="F12" s="82" t="inlineStr">
        <is>
          <t>NIFTY Money Market Index A-I (Tier II Scheme Benchmark)</t>
        </is>
      </c>
      <c r="G12" s="82" t="n"/>
    </row>
    <row r="13" ht="70" customHeight="1">
      <c r="A13" t="inlineStr">
        <is>
          <t>EDBE33</t>
        </is>
      </c>
      <c r="B13" s="47">
        <f>HYPERLINK("[EDEL_Portfolio Monthly Notes 31-Oct-2025.xlsx]EDBE33!A1","BHARAT Bond ETF - April 2033")</f>
        <v/>
      </c>
      <c r="C13" s="82" t="n"/>
      <c r="D13" s="82" t="inlineStr">
        <is>
          <t>Nifty BHARAT Bond Index - April 2033</t>
        </is>
      </c>
      <c r="E13" s="82" t="n"/>
      <c r="F13" s="83" t="inlineStr">
        <is>
          <t>-</t>
        </is>
      </c>
      <c r="G13" s="83" t="inlineStr">
        <is>
          <t>-</t>
        </is>
      </c>
    </row>
    <row r="14" ht="70" customHeight="1">
      <c r="A14" t="inlineStr">
        <is>
          <t>EDCG27</t>
        </is>
      </c>
      <c r="B14" s="47">
        <f>HYPERLINK("[EDEL_Portfolio Monthly Notes 31-Oct-2025.xlsx]EDCG27!A1","Edelweiss CRISIL IBX 50 50 Gilt Plus SDL June 2027 Index Fund")</f>
        <v/>
      </c>
      <c r="C14" s="82" t="n"/>
      <c r="D14" s="82" t="inlineStr">
        <is>
          <t>CRISIL IBX 50:50 Gilt Plus SDL - June 2027</t>
        </is>
      </c>
      <c r="E14" s="82" t="n"/>
      <c r="F14" s="83" t="inlineStr">
        <is>
          <t>-</t>
        </is>
      </c>
      <c r="G14" s="83" t="inlineStr">
        <is>
          <t>-</t>
        </is>
      </c>
    </row>
    <row r="15" ht="70" customHeight="1">
      <c r="A15" t="inlineStr">
        <is>
          <t>EDN1LE</t>
        </is>
      </c>
      <c r="B15" s="47">
        <f>HYPERLINK("[EDEL_Portfolio Monthly Notes 31-Oct-2025.xlsx]EDN1LE!A1","Edelweiss Nifty 1D Rate Liquid ETF")</f>
        <v/>
      </c>
      <c r="C15" s="82" t="n"/>
      <c r="D15" s="82" t="inlineStr">
        <is>
          <t>Nifty 1D Rate Index</t>
        </is>
      </c>
      <c r="E15" s="82" t="n"/>
      <c r="F15" s="83" t="inlineStr">
        <is>
          <t>-</t>
        </is>
      </c>
      <c r="G15" s="83" t="inlineStr">
        <is>
          <t>-</t>
        </is>
      </c>
    </row>
    <row r="16" ht="70" customHeight="1">
      <c r="A16" t="inlineStr">
        <is>
          <t>EDNPSF</t>
        </is>
      </c>
      <c r="B16" s="47">
        <f>HYPERLINK("[EDEL_Portfolio Monthly Notes 31-Oct-2025.xlsx]EDNPSF!A1","Edelweiss Nifty PSU Bond Plus SDL Apr2026 50 50 Index Fund")</f>
        <v/>
      </c>
      <c r="C16" s="82" t="n"/>
      <c r="D16" s="82" t="inlineStr">
        <is>
          <t>Nifty PSU Bond Plus SDL Apr 2026 50:50 Index</t>
        </is>
      </c>
      <c r="E16" s="82" t="n"/>
      <c r="F16" s="83" t="inlineStr">
        <is>
          <t>-</t>
        </is>
      </c>
      <c r="G16" s="83" t="inlineStr">
        <is>
          <t>-</t>
        </is>
      </c>
    </row>
    <row r="17" ht="70" customHeight="1">
      <c r="A17" t="inlineStr">
        <is>
          <t>EEECRF</t>
        </is>
      </c>
      <c r="B17" s="47">
        <f>HYPERLINK("[EDEL_Portfolio Monthly Notes 31-Oct-2025.xlsx]EEECRF!A1","Edelweiss Flexi-Cap Fund")</f>
        <v/>
      </c>
      <c r="C17" s="82" t="n"/>
      <c r="D17" s="82" t="inlineStr">
        <is>
          <t>NIFTY 500 TRI</t>
        </is>
      </c>
      <c r="E17" s="82" t="n"/>
      <c r="F17" s="83" t="inlineStr">
        <is>
          <t>-</t>
        </is>
      </c>
      <c r="G17" s="83" t="inlineStr">
        <is>
          <t>-</t>
        </is>
      </c>
    </row>
    <row r="18" ht="70" customHeight="1">
      <c r="A18" t="inlineStr">
        <is>
          <t>EEIF50</t>
        </is>
      </c>
      <c r="B18" s="47">
        <f>HYPERLINK("[EDEL_Portfolio Monthly Notes 31-Oct-2025.xlsx]EEIF50!A1","Edelweiss Nifty 50 Index Fund")</f>
        <v/>
      </c>
      <c r="C18" s="82" t="n"/>
      <c r="D18" s="82" t="inlineStr">
        <is>
          <t>NIFTY 50 - TRI</t>
        </is>
      </c>
      <c r="E18" s="82" t="n"/>
      <c r="F18" s="83" t="inlineStr">
        <is>
          <t>-</t>
        </is>
      </c>
      <c r="G18" s="83" t="inlineStr">
        <is>
          <t>-</t>
        </is>
      </c>
    </row>
    <row r="19" ht="70" customHeight="1">
      <c r="A19" t="inlineStr">
        <is>
          <t>EEM150</t>
        </is>
      </c>
      <c r="B19" s="47">
        <f>HYPERLINK("[EDEL_Portfolio Monthly Notes 31-Oct-2025.xlsx]EEM150!A1","Edelweiss Nifty Midcap150 Momentum 50 Index Fund")</f>
        <v/>
      </c>
      <c r="C19" s="82" t="n"/>
      <c r="D19" s="82" t="inlineStr">
        <is>
          <t>NIFTY Midcap 150 Moment 50 TRI</t>
        </is>
      </c>
      <c r="E19" s="82" t="n"/>
      <c r="F19" s="83" t="inlineStr">
        <is>
          <t>-</t>
        </is>
      </c>
      <c r="G19" s="83" t="inlineStr">
        <is>
          <t>-</t>
        </is>
      </c>
    </row>
    <row r="20" ht="70" customHeight="1">
      <c r="A20" t="inlineStr">
        <is>
          <t>EENBEF</t>
        </is>
      </c>
      <c r="B20" s="47">
        <f>HYPERLINK("[EDEL_Portfolio Monthly Notes 31-Oct-2025.xlsx]EENBEF!A1","Edelweiss Nifty Bank ETF")</f>
        <v/>
      </c>
      <c r="C20" s="82" t="n"/>
      <c r="D20" s="82" t="inlineStr">
        <is>
          <t>NIFTY Bank TRI</t>
        </is>
      </c>
      <c r="E20" s="82" t="n"/>
      <c r="F20" s="83" t="inlineStr">
        <is>
          <t>-</t>
        </is>
      </c>
      <c r="G20" s="83" t="inlineStr">
        <is>
          <t>-</t>
        </is>
      </c>
    </row>
    <row r="21" ht="70" customHeight="1">
      <c r="A21" t="inlineStr">
        <is>
          <t>EDCF27</t>
        </is>
      </c>
      <c r="B21" s="47">
        <f>HYPERLINK("[EDEL_Portfolio Monthly Notes 31-Oct-2025.xlsx]EDCF27!A1","Edelweiss CRISIL-IBX AAA Bond NBFC-HFC - Jun 2027 Index Fund")</f>
        <v/>
      </c>
      <c r="C21" s="82" t="n"/>
      <c r="D21" s="82" t="inlineStr">
        <is>
          <t>CRISIL-IBX AAA NBFC-HFC - Jun 2027</t>
        </is>
      </c>
      <c r="E21" s="82" t="n"/>
      <c r="F21" s="83" t="inlineStr">
        <is>
          <t>-</t>
        </is>
      </c>
      <c r="G21" s="83" t="inlineStr">
        <is>
          <t>-</t>
        </is>
      </c>
    </row>
    <row r="22" ht="70" customHeight="1">
      <c r="A22" t="inlineStr">
        <is>
          <t>EDCG28</t>
        </is>
      </c>
      <c r="B22" s="47">
        <f>HYPERLINK("[EDEL_Portfolio Monthly Notes 31-Oct-2025.xlsx]EDCG28!A1","Edelweiss_CRISIL_IBX 50 50 Gilt Plus SDL Sep 2028 Index Fund")</f>
        <v/>
      </c>
      <c r="C22" s="82" t="n"/>
      <c r="D22" s="82" t="inlineStr">
        <is>
          <t>CRISIL IBX 50:50 Gilt Plus SDL Index - Sep 2028</t>
        </is>
      </c>
      <c r="E22" s="82" t="n"/>
      <c r="F22" s="83" t="inlineStr">
        <is>
          <t>-</t>
        </is>
      </c>
      <c r="G22" s="83" t="inlineStr">
        <is>
          <t>-</t>
        </is>
      </c>
    </row>
    <row r="23" ht="70" customHeight="1">
      <c r="A23" t="inlineStr">
        <is>
          <t>EEELSS</t>
        </is>
      </c>
      <c r="B23" s="47">
        <f>HYPERLINK("[EDEL_Portfolio Monthly Notes 31-Oct-2025.xlsx]EEELSS!A1","Edelweiss ELSS Tax saver Fund")</f>
        <v/>
      </c>
      <c r="C23" s="82" t="n"/>
      <c r="D23" s="82" t="inlineStr">
        <is>
          <t>NIFTY 500 TRI</t>
        </is>
      </c>
      <c r="E23" s="82" t="n"/>
      <c r="F23" s="83" t="inlineStr">
        <is>
          <t>-</t>
        </is>
      </c>
      <c r="G23" s="83" t="inlineStr">
        <is>
          <t>-</t>
        </is>
      </c>
    </row>
    <row r="24" ht="70" customHeight="1">
      <c r="A24" t="inlineStr">
        <is>
          <t>EEFOCF</t>
        </is>
      </c>
      <c r="B24" s="47">
        <f>HYPERLINK("[EDEL_Portfolio Monthly Notes 31-Oct-2025.xlsx]EEFOCF!A1","Edelweiss Focused Fund")</f>
        <v/>
      </c>
      <c r="C24" s="82" t="n"/>
      <c r="D24" s="82" t="inlineStr">
        <is>
          <t>NIFTY 500 TRI</t>
        </is>
      </c>
      <c r="E24" s="82" t="n"/>
      <c r="F24" s="83" t="inlineStr">
        <is>
          <t>-</t>
        </is>
      </c>
      <c r="G24" s="83" t="inlineStr">
        <is>
          <t>-</t>
        </is>
      </c>
    </row>
    <row r="25" ht="70" customHeight="1">
      <c r="A25" t="inlineStr">
        <is>
          <t>EEMMQI</t>
        </is>
      </c>
      <c r="B25" s="47">
        <f>HYPERLINK("[EDEL_Portfolio Monthly Notes 31-Oct-2025.xlsx]EEMMQI!A1","Edelweiss Nifty500 Multicap Momentum Quality 50 Index Fund")</f>
        <v/>
      </c>
      <c r="C25" s="82" t="n"/>
      <c r="D25" s="82" t="inlineStr">
        <is>
          <t>Nifty500 Multicap Momentum Quality 50 TRI</t>
        </is>
      </c>
      <c r="E25" s="82" t="n"/>
      <c r="F25" s="83" t="inlineStr">
        <is>
          <t>-</t>
        </is>
      </c>
      <c r="G25" s="83" t="inlineStr">
        <is>
          <t>-</t>
        </is>
      </c>
    </row>
    <row r="26" ht="70" customHeight="1">
      <c r="A26" t="inlineStr">
        <is>
          <t>EOEMOP</t>
        </is>
      </c>
      <c r="B26" s="47">
        <f>HYPERLINK("[EDEL_Portfolio Monthly Notes 31-Oct-2025.xlsx]EOEMOP!A1","Edelweiss Emerging Markets Opportunities Equity Offshore Fund")</f>
        <v/>
      </c>
      <c r="C26" s="82" t="n"/>
      <c r="D26" s="82" t="inlineStr">
        <is>
          <t>MSCI Emerging Market Index</t>
        </is>
      </c>
      <c r="E26" s="82" t="n"/>
      <c r="F26" s="83" t="inlineStr">
        <is>
          <t>-</t>
        </is>
      </c>
      <c r="G26" s="83" t="inlineStr">
        <is>
          <t>-</t>
        </is>
      </c>
    </row>
    <row r="27" ht="70" customHeight="1">
      <c r="A27" t="inlineStr">
        <is>
          <t>EDBE31</t>
        </is>
      </c>
      <c r="B27" s="47">
        <f>HYPERLINK("[EDEL_Portfolio Monthly Notes 31-Oct-2025.xlsx]EDBE31!A1","BHARAT Bond ETF - April 2031")</f>
        <v/>
      </c>
      <c r="C27" s="82" t="n"/>
      <c r="D27" s="82" t="inlineStr">
        <is>
          <t>NIFTY BHARAT Bond Index - April 2031</t>
        </is>
      </c>
      <c r="E27" s="82" t="n"/>
      <c r="F27" s="83" t="inlineStr">
        <is>
          <t>-</t>
        </is>
      </c>
      <c r="G27" s="83" t="inlineStr">
        <is>
          <t>-</t>
        </is>
      </c>
    </row>
    <row r="28" ht="70" customHeight="1">
      <c r="A28" t="inlineStr">
        <is>
          <t>EDBE32</t>
        </is>
      </c>
      <c r="B28" s="47">
        <f>HYPERLINK("[EDEL_Portfolio Monthly Notes 31-Oct-2025.xlsx]EDBE32!A1","BHARAT Bond ETF - April 2032")</f>
        <v/>
      </c>
      <c r="C28" s="82" t="n"/>
      <c r="D28" s="82" t="inlineStr">
        <is>
          <t>Nifty BHARAT Bond Index - April 2032</t>
        </is>
      </c>
      <c r="E28" s="82" t="n"/>
      <c r="F28" s="83" t="inlineStr">
        <is>
          <t>-</t>
        </is>
      </c>
      <c r="G28" s="83" t="inlineStr">
        <is>
          <t>-</t>
        </is>
      </c>
    </row>
    <row r="29" ht="70" customHeight="1">
      <c r="A29" t="inlineStr">
        <is>
          <t>EDCF28</t>
        </is>
      </c>
      <c r="B29" s="47">
        <f>HYPERLINK("[EDEL_Portfolio Monthly Notes 31-Oct-2025.xlsx]EDCF28!A1","Edelweiss CRISIL IBX AAA Financial Services Bond – Jan 2028 Index Fund")</f>
        <v/>
      </c>
      <c r="C29" s="82" t="n"/>
      <c r="D29" s="82" t="inlineStr">
        <is>
          <t>CRISIL IBX AAA Financial Services - Jan 2028</t>
        </is>
      </c>
      <c r="E29" s="82" t="n"/>
      <c r="F29" s="83" t="inlineStr">
        <is>
          <t>-</t>
        </is>
      </c>
      <c r="G29" s="83" t="inlineStr">
        <is>
          <t>-</t>
        </is>
      </c>
    </row>
    <row r="30" ht="70" customHeight="1">
      <c r="A30" t="inlineStr">
        <is>
          <t>EDLDUF</t>
        </is>
      </c>
      <c r="B30" s="47">
        <f>HYPERLINK("[EDEL_Portfolio Monthly Notes 31-Oct-2025.xlsx]EDLDUF!A1","Edelweiss Low Duration Fund")</f>
        <v/>
      </c>
      <c r="C30" s="82" t="n"/>
      <c r="D30" s="82" t="inlineStr">
        <is>
          <t>CRISIL Low Duration Debt A-I Index (Tier I Benchmark)</t>
        </is>
      </c>
      <c r="E30" s="82" t="n"/>
      <c r="F30" s="83" t="inlineStr">
        <is>
          <t>-</t>
        </is>
      </c>
      <c r="G30" s="83" t="inlineStr">
        <is>
          <t>-</t>
        </is>
      </c>
    </row>
    <row r="31" ht="70" customHeight="1">
      <c r="A31" t="inlineStr">
        <is>
          <t>EEBCYF</t>
        </is>
      </c>
      <c r="B31" s="47">
        <f>HYPERLINK("[EDEL_Portfolio Monthly Notes 31-Oct-2025.xlsx]EEBCYF!A1","Edelweiss Business Cycle Fund")</f>
        <v/>
      </c>
      <c r="C31" s="82" t="n"/>
      <c r="D31" s="82" t="inlineStr">
        <is>
          <t>NIFTY 500 TRI</t>
        </is>
      </c>
      <c r="E31" s="82" t="n"/>
      <c r="F31" s="83" t="inlineStr">
        <is>
          <t>-</t>
        </is>
      </c>
      <c r="G31" s="83" t="inlineStr">
        <is>
          <t>-</t>
        </is>
      </c>
    </row>
    <row r="32" ht="70" customHeight="1">
      <c r="A32" t="inlineStr">
        <is>
          <t>EEDGEF</t>
        </is>
      </c>
      <c r="B32" s="47">
        <f>HYPERLINK("[EDEL_Portfolio Monthly Notes 31-Oct-2025.xlsx]EEDGEF!A1","Edelweiss Large Cap Fund")</f>
        <v/>
      </c>
      <c r="C32" s="82" t="n"/>
      <c r="D32" s="82" t="inlineStr">
        <is>
          <t>NIFTY 100 TRI</t>
        </is>
      </c>
      <c r="E32" s="82" t="n"/>
      <c r="F32" s="83" t="inlineStr">
        <is>
          <t>-</t>
        </is>
      </c>
      <c r="G32" s="83" t="inlineStr">
        <is>
          <t>-</t>
        </is>
      </c>
    </row>
    <row r="33" ht="70" customHeight="1">
      <c r="A33" t="inlineStr">
        <is>
          <t>EEMMQE</t>
        </is>
      </c>
      <c r="B33" s="47">
        <f>HYPERLINK("[EDEL_Portfolio Monthly Notes 31-Oct-2025.xlsx]EEMMQE!A1","Edelweiss Nifty500 Multicap Momentum Quality 50 ETF")</f>
        <v/>
      </c>
      <c r="C33" s="82" t="n"/>
      <c r="D33" s="82" t="inlineStr">
        <is>
          <t>Nifty500 Multicap Momentum Quality 50 TRI</t>
        </is>
      </c>
      <c r="E33" s="82" t="n"/>
      <c r="F33" s="83" t="inlineStr">
        <is>
          <t>-</t>
        </is>
      </c>
      <c r="G33" s="83" t="inlineStr">
        <is>
          <t>-</t>
        </is>
      </c>
    </row>
    <row r="34" ht="70" customHeight="1">
      <c r="A34" t="inlineStr">
        <is>
          <t>EOUSTF</t>
        </is>
      </c>
      <c r="B34" s="47">
        <f>HYPERLINK("[EDEL_Portfolio Monthly Notes 31-Oct-2025.xlsx]EOUSTF!A1","EDELWEISS US TECHNOLOGY EQUITY FOF")</f>
        <v/>
      </c>
      <c r="C34" s="82" t="n"/>
      <c r="D34" s="82" t="inlineStr">
        <is>
          <t>Russell 1000 Equal Weighted Technology Index</t>
        </is>
      </c>
      <c r="E34" s="82" t="n"/>
      <c r="F34" s="83" t="inlineStr">
        <is>
          <t>-</t>
        </is>
      </c>
      <c r="G34" s="83" t="inlineStr">
        <is>
          <t>-</t>
        </is>
      </c>
    </row>
    <row r="35" ht="70" customHeight="1">
      <c r="A35" t="inlineStr">
        <is>
          <t>EDFF32</t>
        </is>
      </c>
      <c r="B35" s="47">
        <f>HYPERLINK("[EDEL_Portfolio Monthly Notes 31-Oct-2025.xlsx]EDFF32!A1","BHARAT Bond FOF - April 2032")</f>
        <v/>
      </c>
      <c r="C35" s="82" t="n"/>
      <c r="D35" s="82" t="inlineStr">
        <is>
          <t>Nifty BHARAT Bond Index - April 2032</t>
        </is>
      </c>
      <c r="E35" s="82" t="n"/>
      <c r="F35" s="83" t="inlineStr">
        <is>
          <t>-</t>
        </is>
      </c>
      <c r="G35" s="83" t="inlineStr">
        <is>
          <t>-</t>
        </is>
      </c>
    </row>
    <row r="36" ht="70" customHeight="1">
      <c r="A36" t="inlineStr">
        <is>
          <t>EEALVF</t>
        </is>
      </c>
      <c r="B36" s="47">
        <f>HYPERLINK("[EDEL_Portfolio Monthly Notes 31-Oct-2025.xlsx]EEALVF!A1","Edel Nifty Alpha Low Volatility 30 Index Fund")</f>
        <v/>
      </c>
      <c r="C36" s="82" t="n"/>
      <c r="D36" s="82" t="inlineStr">
        <is>
          <t>Nifty Alpha Low Volatility 30 Index</t>
        </is>
      </c>
      <c r="E36" s="82" t="n"/>
      <c r="F36" s="83" t="inlineStr">
        <is>
          <t>-</t>
        </is>
      </c>
      <c r="G36" s="83" t="inlineStr">
        <is>
          <t>-</t>
        </is>
      </c>
    </row>
    <row r="37" ht="70" customHeight="1">
      <c r="A37" t="inlineStr">
        <is>
          <t>EEARBF</t>
        </is>
      </c>
      <c r="B37" s="47">
        <f>HYPERLINK("[EDEL_Portfolio Monthly Notes 31-Oct-2025.xlsx]EEARBF!A1","Edelweiss Arbitrage Fund")</f>
        <v/>
      </c>
      <c r="C37" s="82" t="n"/>
      <c r="D37" s="82" t="inlineStr">
        <is>
          <t>Nifty 50 Arbitrage Index</t>
        </is>
      </c>
      <c r="E37" s="82" t="n"/>
      <c r="F37" s="83" t="inlineStr">
        <is>
          <t>-</t>
        </is>
      </c>
      <c r="G37" s="83" t="inlineStr">
        <is>
          <t>-</t>
        </is>
      </c>
    </row>
    <row r="38" ht="70" customHeight="1">
      <c r="A38" t="inlineStr">
        <is>
          <t>EEARFD</t>
        </is>
      </c>
      <c r="B38" s="47">
        <f>HYPERLINK("[EDEL_Portfolio Monthly Notes 31-Oct-2025.xlsx]EEARFD!A1","Edelweiss Balanced Advantage Fund")</f>
        <v/>
      </c>
      <c r="C38" s="82" t="n"/>
      <c r="D38" s="82" t="inlineStr">
        <is>
          <t>NIFTY 50 Hybrid Composite debt 50:50 Index</t>
        </is>
      </c>
      <c r="E38" s="82" t="n"/>
      <c r="F38" s="83" t="inlineStr">
        <is>
          <t>-</t>
        </is>
      </c>
      <c r="G38" s="83" t="inlineStr">
        <is>
          <t>-</t>
        </is>
      </c>
    </row>
    <row r="39" ht="70" customHeight="1">
      <c r="A39" t="inlineStr">
        <is>
          <t>EEBCIE</t>
        </is>
      </c>
      <c r="B39" s="47">
        <f>HYPERLINK("[EDEL_Portfolio Monthly Notes 31-Oct-2025.xlsx]EEBCIE!A1","Edel BSE Capital Markets &amp; Insurance ETF")</f>
        <v/>
      </c>
      <c r="C39" s="82" t="n"/>
      <c r="D39" s="82" t="inlineStr">
        <is>
          <t>BSE Capital Markets &amp; Insurance TRI</t>
        </is>
      </c>
      <c r="E39" s="82" t="n"/>
      <c r="F39" s="83" t="inlineStr">
        <is>
          <t>-</t>
        </is>
      </c>
      <c r="G39" s="83" t="inlineStr">
        <is>
          <t>-</t>
        </is>
      </c>
    </row>
    <row r="40" ht="70" customHeight="1">
      <c r="A40" t="inlineStr">
        <is>
          <t>EEBIEF</t>
        </is>
      </c>
      <c r="B40" s="47">
        <f>HYPERLINK("[EDEL_Portfolio Monthly Notes 31-Oct-2025.xlsx]EEBIEF!A1","Edelweiss BSE Internet Economy Index Fund")</f>
        <v/>
      </c>
      <c r="C40" s="82" t="n"/>
      <c r="D40" s="82" t="inlineStr">
        <is>
          <t>BSE Internet Economy TRI</t>
        </is>
      </c>
      <c r="E40" s="82" t="n"/>
      <c r="F40" s="83" t="inlineStr">
        <is>
          <t>-</t>
        </is>
      </c>
      <c r="G40" s="83" t="inlineStr">
        <is>
          <t>-</t>
        </is>
      </c>
    </row>
    <row r="41" ht="70" customHeight="1">
      <c r="A41" t="inlineStr">
        <is>
          <t>EEESSF</t>
        </is>
      </c>
      <c r="B41" s="47">
        <f>HYPERLINK("[EDEL_Portfolio Monthly Notes 31-Oct-2025.xlsx]EEESSF!A1","Edelweiss Equity Savings Fund")</f>
        <v/>
      </c>
      <c r="C41" s="82" t="n"/>
      <c r="D41" s="82" t="inlineStr">
        <is>
          <t>NIFTY 50 Equity Savings Index</t>
        </is>
      </c>
      <c r="E41" s="82" t="n"/>
      <c r="F41" s="83" t="inlineStr">
        <is>
          <t>-</t>
        </is>
      </c>
      <c r="G41" s="83" t="inlineStr">
        <is>
          <t>-</t>
        </is>
      </c>
    </row>
    <row r="42" ht="70" customHeight="1">
      <c r="A42" t="inlineStr">
        <is>
          <t>EEMCPF</t>
        </is>
      </c>
      <c r="B42" s="47">
        <f>HYPERLINK("[EDEL_Portfolio Monthly Notes 31-Oct-2025.xlsx]EEMCPF!A1","Edelweiss Multi Cap Fund")</f>
        <v/>
      </c>
      <c r="C42" s="82" t="n"/>
      <c r="D42" s="82" t="inlineStr">
        <is>
          <t xml:space="preserve">Nifty 500 MultiCap 50:25:25 TRI </t>
        </is>
      </c>
      <c r="E42" s="82" t="n"/>
      <c r="F42" s="83" t="inlineStr">
        <is>
          <t>-</t>
        </is>
      </c>
      <c r="G42" s="83" t="inlineStr">
        <is>
          <t>-</t>
        </is>
      </c>
    </row>
    <row r="43" ht="70" customHeight="1">
      <c r="A43" t="inlineStr">
        <is>
          <t>EESMCF</t>
        </is>
      </c>
      <c r="B43" s="47">
        <f>HYPERLINK("[EDEL_Portfolio Monthly Notes 31-Oct-2025.xlsx]EESMCF!A1","Edelweiss Mid Cap Fund")</f>
        <v/>
      </c>
      <c r="C43" s="82" t="n"/>
      <c r="D43" s="82" t="inlineStr">
        <is>
          <t>NIFTY Midcap 150 TRI</t>
        </is>
      </c>
      <c r="E43" s="82" t="n"/>
      <c r="F43" s="83" t="inlineStr">
        <is>
          <t>-</t>
        </is>
      </c>
      <c r="G43" s="83" t="inlineStr">
        <is>
          <t>-</t>
        </is>
      </c>
    </row>
    <row r="44" ht="70" customHeight="1">
      <c r="A44" t="inlineStr">
        <is>
          <t>EOASEF</t>
        </is>
      </c>
      <c r="B44" s="47">
        <f>HYPERLINK("[EDEL_Portfolio Monthly Notes 31-Oct-2025.xlsx]EOASEF!A1","Edelweiss ASEAN Equity Off-shore Fund")</f>
        <v/>
      </c>
      <c r="C44" s="82" t="n"/>
      <c r="D44" s="82" t="inlineStr">
        <is>
          <t>MSCI AC Asean 10/40 Total Return Index</t>
        </is>
      </c>
      <c r="E44" s="82" t="n"/>
      <c r="F44" s="83" t="inlineStr">
        <is>
          <t>-</t>
        </is>
      </c>
      <c r="G44" s="83" t="inlineStr">
        <is>
          <t>-</t>
        </is>
      </c>
    </row>
    <row r="45" ht="70" customHeight="1">
      <c r="A45" t="inlineStr">
        <is>
          <t>EOUSEF</t>
        </is>
      </c>
      <c r="B45" s="47">
        <f>HYPERLINK("[EDEL_Portfolio Monthly Notes 31-Oct-2025.xlsx]EOUSEF!A1","Edelweiss US Value Equity Off-shore Fund")</f>
        <v/>
      </c>
      <c r="C45" s="82" t="n"/>
      <c r="D45" s="82" t="inlineStr">
        <is>
          <t>Russell 1000 Value Index</t>
        </is>
      </c>
      <c r="E45" s="82" t="n"/>
      <c r="F45" s="83" t="inlineStr">
        <is>
          <t>-</t>
        </is>
      </c>
      <c r="G45" s="83" t="inlineStr">
        <is>
          <t>-</t>
        </is>
      </c>
    </row>
    <row r="46" ht="70" customHeight="1">
      <c r="A46" t="inlineStr">
        <is>
          <t>ESLVRE</t>
        </is>
      </c>
      <c r="B46" s="47">
        <f>HYPERLINK("[EDEL_Portfolio Monthly Notes 31-Oct-2025.xlsx]ESLVRE!A1","Edelweiss Silver ETF Fund")</f>
        <v/>
      </c>
      <c r="C46" s="82" t="n"/>
      <c r="D46" s="82" t="inlineStr">
        <is>
          <t>Domestic prices of Silver</t>
        </is>
      </c>
      <c r="E46" s="82" t="n"/>
      <c r="F46" s="83" t="inlineStr">
        <is>
          <t>-</t>
        </is>
      </c>
      <c r="G46" s="83" t="inlineStr">
        <is>
          <t>-</t>
        </is>
      </c>
    </row>
    <row r="47" ht="70" customHeight="1">
      <c r="A47" t="inlineStr">
        <is>
          <t>EDBPDF</t>
        </is>
      </c>
      <c r="B47" s="47">
        <f>HYPERLINK("[EDEL_Portfolio Monthly Notes 31-Oct-2025.xlsx]EDBPDF!A1","Edelweiss Banking and PSU Debt Fund")</f>
        <v/>
      </c>
      <c r="C47" s="82" t="n"/>
      <c r="D47" s="82" t="inlineStr">
        <is>
          <t>CRISIL Banking and PSU Debt A-II (Tier I Benchmark)</t>
        </is>
      </c>
      <c r="E47" s="82" t="n"/>
      <c r="F47" s="82" t="inlineStr">
        <is>
          <t>Nifty Banking &amp; PSU Debt Index - A-III (Tier II Scheme Benchmark)</t>
        </is>
      </c>
      <c r="G47" s="82" t="n"/>
    </row>
    <row r="48" ht="70" customHeight="1">
      <c r="A48" t="inlineStr">
        <is>
          <t>EDCPSF</t>
        </is>
      </c>
      <c r="B48" s="47">
        <f>HYPERLINK("[EDEL_Portfolio Monthly Notes 31-Oct-2025.xlsx]EDCPSF!A1","Edelweiss CRL PSU PL SDL 50 50 Oct-25 FD")</f>
        <v/>
      </c>
      <c r="C48" s="82" t="n"/>
      <c r="D48" s="82" t="inlineStr">
        <is>
          <t>CRISIL IBX 50:50 PSU + SDL - October 2025</t>
        </is>
      </c>
      <c r="E48" s="82" t="n"/>
      <c r="F48" s="83" t="inlineStr">
        <is>
          <t>-</t>
        </is>
      </c>
      <c r="G48" s="83" t="inlineStr">
        <is>
          <t>-</t>
        </is>
      </c>
    </row>
    <row r="49" ht="70" customHeight="1">
      <c r="A49" t="inlineStr">
        <is>
          <t>EDCSDF</t>
        </is>
      </c>
      <c r="B49" s="47">
        <f>HYPERLINK("[EDEL_Portfolio Monthly Notes 31-Oct-2025.xlsx]EDCSDF!A1","Edelweiss CRL IBX 50 50 Gilt Plus SDL Short Duration Index Fund")</f>
        <v/>
      </c>
      <c r="C49" s="82" t="n"/>
      <c r="D49" s="82" t="inlineStr">
        <is>
          <t>CRISIL IBX 50:50 Gilt Plus SDL Short Duration Index</t>
        </is>
      </c>
      <c r="E49" s="82" t="n"/>
      <c r="F49" s="83" t="inlineStr">
        <is>
          <t>-</t>
        </is>
      </c>
      <c r="G49" s="83" t="inlineStr">
        <is>
          <t>-</t>
        </is>
      </c>
    </row>
    <row r="50" ht="70" customHeight="1">
      <c r="A50" t="inlineStr">
        <is>
          <t>EEIAFF</t>
        </is>
      </c>
      <c r="B50" s="47">
        <f>HYPERLINK("[EDEL_Portfolio Monthly Notes 31-Oct-2025.xlsx]EEIAFF!A1","Edelweiss Income Plus Arbitrage Active Fund of Fund")</f>
        <v/>
      </c>
      <c r="C50" s="82" t="n"/>
      <c r="D50" s="82" t="inlineStr">
        <is>
          <t>60% Nifty Short Duration Debt Index + 40% Nifty 50 Arbitrage TRI</t>
        </is>
      </c>
      <c r="E50" s="82" t="n"/>
      <c r="F50" s="83" t="inlineStr">
        <is>
          <t>-</t>
        </is>
      </c>
      <c r="G50" s="83" t="inlineStr">
        <is>
          <t>-</t>
        </is>
      </c>
    </row>
    <row r="51" ht="70" customHeight="1">
      <c r="A51" t="inlineStr">
        <is>
          <t>EEIF30</t>
        </is>
      </c>
      <c r="B51" s="47">
        <f>HYPERLINK("[EDEL_Portfolio Monthly Notes 31-Oct-2025.xlsx]EEIF30!A1","Edelweiss Nifty 100 Quality 30 Index Fnd")</f>
        <v/>
      </c>
      <c r="C51" s="82" t="n"/>
      <c r="D51" s="82" t="inlineStr">
        <is>
          <t>Nifty 100 Quality 30 Index - TRI</t>
        </is>
      </c>
      <c r="E51" s="82" t="n"/>
      <c r="F51" s="83" t="inlineStr">
        <is>
          <t>-</t>
        </is>
      </c>
      <c r="G51" s="83" t="inlineStr">
        <is>
          <t>-</t>
        </is>
      </c>
    </row>
    <row r="52" ht="70" customHeight="1">
      <c r="A52" t="inlineStr">
        <is>
          <t>EELMFE</t>
        </is>
      </c>
      <c r="B52" s="47">
        <f>HYPERLINK("[EDEL_Portfolio Monthly Notes 31-Oct-2025.xlsx]EELMFE!A1","Edelweiss Nifty LargeMidcap 250 ETF")</f>
        <v/>
      </c>
      <c r="C52" s="82" t="n"/>
      <c r="D52" s="82" t="inlineStr">
        <is>
          <t>Nifty LargeMidcap 250 Total Return Index</t>
        </is>
      </c>
      <c r="E52" s="82" t="n"/>
      <c r="F52" s="83" t="inlineStr">
        <is>
          <t>-</t>
        </is>
      </c>
      <c r="G52" s="83" t="inlineStr">
        <is>
          <t>-</t>
        </is>
      </c>
    </row>
    <row r="53" ht="70" customHeight="1">
      <c r="A53" t="inlineStr">
        <is>
          <t>EEMOF1</t>
        </is>
      </c>
      <c r="B53" s="47">
        <f>HYPERLINK("[EDEL_Portfolio Monthly Notes 31-Oct-2025.xlsx]EEMOF1!A1","EDELWEISS RECENTLY LISTED IPO FUND")</f>
        <v/>
      </c>
      <c r="C53" s="82" t="n"/>
      <c r="D53" s="82" t="inlineStr">
        <is>
          <t>Nifty IPO Index</t>
        </is>
      </c>
      <c r="E53" s="82" t="n"/>
      <c r="F53" s="83" t="inlineStr">
        <is>
          <t>-</t>
        </is>
      </c>
      <c r="G53" s="83" t="inlineStr">
        <is>
          <t>-</t>
        </is>
      </c>
    </row>
    <row r="54" ht="70" customHeight="1">
      <c r="A54" t="inlineStr">
        <is>
          <t>EOCHIF</t>
        </is>
      </c>
      <c r="B54" s="47">
        <f>HYPERLINK("[EDEL_Portfolio Monthly Notes 31-Oct-2025.xlsx]EOCHIF!A1","Edelweiss Greater China Equity Off-shore Fund")</f>
        <v/>
      </c>
      <c r="C54" s="82" t="n"/>
      <c r="D54" s="82" t="inlineStr">
        <is>
          <t>MSCI Golden Dragon Index (Total Return Net)</t>
        </is>
      </c>
      <c r="E54" s="82" t="n"/>
      <c r="F54" s="83" t="inlineStr">
        <is>
          <t>-</t>
        </is>
      </c>
      <c r="G54" s="83" t="inlineStr">
        <is>
          <t>-</t>
        </is>
      </c>
    </row>
    <row r="55" ht="70" customHeight="1">
      <c r="A55" t="inlineStr">
        <is>
          <t>EODWHF</t>
        </is>
      </c>
      <c r="B55" s="47">
        <f>HYPERLINK("[EDEL_Portfolio Monthly Notes 31-Oct-2025.xlsx]EODWHF!A1","Edelweiss MSCI (I) DM &amp; WD HC 45 ID Fund")</f>
        <v/>
      </c>
      <c r="C55" s="82" t="n"/>
      <c r="D55" s="82" t="inlineStr">
        <is>
          <t>MSCI India Domestic &amp; World Healthcare 45 Index</t>
        </is>
      </c>
      <c r="E55" s="82" t="n"/>
      <c r="F55" s="83" t="inlineStr">
        <is>
          <t>-</t>
        </is>
      </c>
      <c r="G55" s="83" t="inlineStr">
        <is>
          <t>-</t>
        </is>
      </c>
    </row>
    <row r="56" ht="70" customHeight="1">
      <c r="A56" t="inlineStr">
        <is>
          <t>EDCG37</t>
        </is>
      </c>
      <c r="B56" s="47">
        <f>HYPERLINK("[EDEL_Portfolio Monthly Notes 31-Oct-2025.xlsx]EDCG37!A1","Edelweiss_CRISIL IBX 50 50 Gilt Plus SDL April 2037 Index Fund")</f>
        <v/>
      </c>
      <c r="C56" s="82" t="n"/>
      <c r="D56" s="82" t="inlineStr">
        <is>
          <t>CRISIL IBX 50:50 Gilt Plus SDL Index – April 2037</t>
        </is>
      </c>
      <c r="E56" s="82" t="n"/>
      <c r="F56" s="83" t="inlineStr">
        <is>
          <t>-</t>
        </is>
      </c>
      <c r="G56" s="83" t="inlineStr">
        <is>
          <t>-</t>
        </is>
      </c>
    </row>
    <row r="57" ht="70" customHeight="1">
      <c r="A57" t="inlineStr">
        <is>
          <t>EDFF30</t>
        </is>
      </c>
      <c r="B57" s="47">
        <f>HYPERLINK("[EDEL_Portfolio Monthly Notes 31-Oct-2025.xlsx]EDFF30!A1","BHARAT Bond FOF - April 2030")</f>
        <v/>
      </c>
      <c r="C57" s="82" t="n"/>
      <c r="D57" s="82" t="inlineStr">
        <is>
          <t>NIFTY BHARAT Bond Index - April 2030</t>
        </is>
      </c>
      <c r="E57" s="82" t="n"/>
      <c r="F57" s="83" t="inlineStr">
        <is>
          <t>-</t>
        </is>
      </c>
      <c r="G57" s="83" t="inlineStr">
        <is>
          <t>-</t>
        </is>
      </c>
    </row>
    <row r="58" ht="70" customHeight="1">
      <c r="A58" t="inlineStr">
        <is>
          <t>EDFF31</t>
        </is>
      </c>
      <c r="B58" s="47">
        <f>HYPERLINK("[EDEL_Portfolio Monthly Notes 31-Oct-2025.xlsx]EDFF31!A1","BHARAT Bond FOF - April 2031")</f>
        <v/>
      </c>
      <c r="C58" s="82" t="n"/>
      <c r="D58" s="82" t="inlineStr">
        <is>
          <t>NIFTY BHARAT Bond Index - April 2031</t>
        </is>
      </c>
      <c r="E58" s="82" t="n"/>
      <c r="F58" s="83" t="inlineStr">
        <is>
          <t>-</t>
        </is>
      </c>
      <c r="G58" s="83" t="inlineStr">
        <is>
          <t>-</t>
        </is>
      </c>
    </row>
    <row r="59" ht="70" customHeight="1">
      <c r="A59" t="inlineStr">
        <is>
          <t>EDNP27</t>
        </is>
      </c>
      <c r="B59" s="47">
        <f>HYPERLINK("[EDEL_Portfolio Monthly Notes 31-Oct-2025.xlsx]EDNP27!A1","Edelweiss Nifty PSU Bond Plus SDL Apr2027 50 50 Index")</f>
        <v/>
      </c>
      <c r="C59" s="82" t="n"/>
      <c r="D59" s="82" t="inlineStr">
        <is>
          <t>Nifty PSU Bond Plus SDL Apr 2027 50:50 Index</t>
        </is>
      </c>
      <c r="E59" s="82" t="n"/>
      <c r="F59" s="83" t="inlineStr">
        <is>
          <t>-</t>
        </is>
      </c>
      <c r="G59" s="83" t="inlineStr">
        <is>
          <t>-</t>
        </is>
      </c>
    </row>
    <row r="60" ht="70" customHeight="1">
      <c r="A60" t="inlineStr">
        <is>
          <t>EEMAAF</t>
        </is>
      </c>
      <c r="B60" s="47">
        <f>HYPERLINK("[EDEL_Portfolio Monthly Notes 31-Oct-2025.xlsx]EEMAAF!A1","Edelweiss Multi Asset Allocation Fund")</f>
        <v/>
      </c>
      <c r="C60" s="82" t="n"/>
      <c r="D60" s="82" t="inlineStr">
        <is>
          <t>Nifty 500 TRI (40%) +CRISIL Short Term Bond Index + Domestic Gold Prices (5%)  + Domestic Silver Prices (5%)</t>
        </is>
      </c>
      <c r="E60" s="82" t="n"/>
      <c r="F60" s="83" t="inlineStr">
        <is>
          <t>-</t>
        </is>
      </c>
      <c r="G60" s="83" t="inlineStr">
        <is>
          <t>-</t>
        </is>
      </c>
    </row>
    <row r="61" ht="70" customHeight="1">
      <c r="A61" t="inlineStr">
        <is>
          <t>EENN50</t>
        </is>
      </c>
      <c r="B61" s="47">
        <f>HYPERLINK("[EDEL_Portfolio Monthly Notes 31-Oct-2025.xlsx]EENN50!A1","Edelweiss Nifty Next 50 Index Fund")</f>
        <v/>
      </c>
      <c r="C61" s="82" t="n"/>
      <c r="D61" s="82" t="inlineStr">
        <is>
          <t xml:space="preserve">Nifty Next 50 Index </t>
        </is>
      </c>
      <c r="E61" s="82" t="n"/>
      <c r="F61" s="83" t="inlineStr">
        <is>
          <t>-</t>
        </is>
      </c>
      <c r="G61" s="83" t="inlineStr">
        <is>
          <t>-</t>
        </is>
      </c>
    </row>
    <row r="62" ht="70" customHeight="1">
      <c r="A62" t="inlineStr">
        <is>
          <t>EES250</t>
        </is>
      </c>
      <c r="B62" s="47">
        <f>HYPERLINK("[EDEL_Portfolio Monthly Notes 31-Oct-2025.xlsx]EES250!A1","Edelweiss Nifty Smallcap 250 Index Fund")</f>
        <v/>
      </c>
      <c r="C62" s="82" t="n"/>
      <c r="D62" s="82" t="inlineStr">
        <is>
          <t>Nifty Smallcap 250 - TRI</t>
        </is>
      </c>
      <c r="E62" s="82" t="n"/>
      <c r="F62" s="83" t="inlineStr">
        <is>
          <t>-</t>
        </is>
      </c>
      <c r="G62" s="83" t="inlineStr">
        <is>
          <t>-</t>
        </is>
      </c>
    </row>
    <row r="63" ht="70" customHeight="1">
      <c r="A63" t="inlineStr">
        <is>
          <t>EGOLDE</t>
        </is>
      </c>
      <c r="B63" s="47">
        <f>HYPERLINK("[EDEL_Portfolio Monthly Notes 31-Oct-2025.xlsx]EGOLDE!A1","Edelweiss Gold ETF Fund")</f>
        <v/>
      </c>
      <c r="C63" s="82" t="n"/>
      <c r="D63" s="82" t="inlineStr">
        <is>
          <t>Domestic prices of Gold</t>
        </is>
      </c>
      <c r="E63" s="82" t="n"/>
      <c r="F63" s="83" t="inlineStr">
        <is>
          <t>-</t>
        </is>
      </c>
      <c r="G63" s="83" t="inlineStr">
        <is>
          <t>-</t>
        </is>
      </c>
    </row>
    <row r="64" ht="70" customHeight="1">
      <c r="A64" t="inlineStr">
        <is>
          <t>ELLIQF</t>
        </is>
      </c>
      <c r="B64" s="47">
        <f>HYPERLINK("[EDEL_Portfolio Monthly Notes 31-Oct-2025.xlsx]ELLIQF!A1","Edelweiss Liquid Fund")</f>
        <v/>
      </c>
      <c r="C64" s="82" t="n"/>
      <c r="D64" s="82" t="inlineStr">
        <is>
          <t>CRISIL Liquid Debt A-I (Tier I Benchmark)</t>
        </is>
      </c>
      <c r="E64" s="82" t="n"/>
      <c r="F64" s="82" t="inlineStr">
        <is>
          <t>NIFTY Liquid Index A-I (Tier II Scheme Benchmark)</t>
        </is>
      </c>
      <c r="G64" s="82" t="n"/>
    </row>
    <row r="65" ht="70" customHeight="1">
      <c r="A65" t="inlineStr">
        <is>
          <t>EDBE30</t>
        </is>
      </c>
      <c r="B65" s="47">
        <f>HYPERLINK("[EDEL_Portfolio Monthly Notes 31-Oct-2025.xlsx]EDBE30!A1","BHARAT Bond ETF - April 2030")</f>
        <v/>
      </c>
      <c r="C65" s="82" t="n"/>
      <c r="D65" s="82" t="inlineStr">
        <is>
          <t>NIFTY BHARAT Bond Index - April 2030</t>
        </is>
      </c>
      <c r="E65" s="82" t="n"/>
      <c r="F65" s="83" t="inlineStr">
        <is>
          <t>-</t>
        </is>
      </c>
      <c r="G65" s="83" t="inlineStr">
        <is>
          <t>-</t>
        </is>
      </c>
    </row>
    <row r="66" ht="70" customHeight="1">
      <c r="A66" t="inlineStr">
        <is>
          <t>EEEQTF</t>
        </is>
      </c>
      <c r="B66" s="47">
        <f>HYPERLINK("[EDEL_Portfolio Monthly Notes 31-Oct-2025.xlsx]EEEQTF!A1","Edelweiss Large &amp; Mid Cap Fund")</f>
        <v/>
      </c>
      <c r="C66" s="82" t="n"/>
      <c r="D66" s="82" t="inlineStr">
        <is>
          <t>Nifty LargeMidcap 250 Index - TRI</t>
        </is>
      </c>
      <c r="E66" s="82" t="n"/>
      <c r="F66" s="83" t="inlineStr">
        <is>
          <t>-</t>
        </is>
      </c>
      <c r="G66" s="83" t="inlineStr">
        <is>
          <t>-</t>
        </is>
      </c>
    </row>
    <row r="67" ht="70" customHeight="1">
      <c r="A67" t="inlineStr">
        <is>
          <t>EEPRUA</t>
        </is>
      </c>
      <c r="B67" s="47">
        <f>HYPERLINK("[EDEL_Portfolio Monthly Notes 31-Oct-2025.xlsx]EEPRUA!A1","Edelweiss Aggressive Hybrid Fund")</f>
        <v/>
      </c>
      <c r="C67" s="82" t="n"/>
      <c r="D67" s="82" t="inlineStr">
        <is>
          <t>CRISIL Hybrid 35+65 - Aggressive Index</t>
        </is>
      </c>
      <c r="E67" s="82" t="n"/>
      <c r="F67" s="83" t="inlineStr">
        <is>
          <t>-</t>
        </is>
      </c>
      <c r="G67" s="83" t="inlineStr">
        <is>
          <t>-</t>
        </is>
      </c>
    </row>
    <row r="68" ht="70" customHeight="1">
      <c r="A68" t="inlineStr">
        <is>
          <t>EETECF</t>
        </is>
      </c>
      <c r="B68" s="47">
        <f>HYPERLINK("[EDEL_Portfolio Monthly Notes 31-Oct-2025.xlsx]EETECF!A1","Edelweiss Technology Fund")</f>
        <v/>
      </c>
      <c r="C68" s="82" t="n"/>
      <c r="D68" s="82" t="inlineStr">
        <is>
          <t>BSE Teck TRI</t>
        </is>
      </c>
      <c r="E68" s="82" t="n"/>
      <c r="F68" s="83" t="inlineStr">
        <is>
          <t>-</t>
        </is>
      </c>
      <c r="G68" s="83" t="inlineStr">
        <is>
          <t>-</t>
        </is>
      </c>
    </row>
    <row r="69" ht="70" customHeight="1">
      <c r="A69" t="inlineStr">
        <is>
          <t>EOEDOF</t>
        </is>
      </c>
      <c r="B69" s="47">
        <f>HYPERLINK("[EDEL_Portfolio Monthly Notes 31-Oct-2025.xlsx]EOEDOF!A1","Edelweiss Europe Dynamic Equity Offshore Fund")</f>
        <v/>
      </c>
      <c r="C69" s="82" t="n"/>
      <c r="D69" s="82" t="inlineStr">
        <is>
          <t>MSCI Europe Index (Total Return Net)</t>
        </is>
      </c>
      <c r="E69" s="82" t="n"/>
      <c r="F69" s="83" t="inlineStr">
        <is>
          <t>-</t>
        </is>
      </c>
      <c r="G69" s="83" t="inlineStr">
        <is>
          <t>-</t>
        </is>
      </c>
    </row>
  </sheetData>
  <mergeCells count="2">
    <mergeCell ref="A2:B2"/>
    <mergeCell ref="A1:B1"/>
  </mergeCells>
  <pageMargins left="0.7" right="0.7" top="0.75" bottom="0.75" header="0.3" footer="0.3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G131"/>
  <sheetViews>
    <sheetView showGridLines="0" workbookViewId="0">
      <pane ySplit="4" topLeftCell="A6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MONEY MARKET FUND AS ON OCTOBER 31, 2025</t>
        </is>
      </c>
    </row>
    <row r="2" ht="19.5" customHeight="1">
      <c r="A2" s="81" t="inlineStr">
        <is>
          <t>(An open-ended debt scheme investing in money market securities. A relatively low interest rate risk and moderate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State Development Loan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8.27% KARNATAKA SDL RED 23-12-2025</t>
        </is>
      </c>
      <c r="B13" s="30" t="inlineStr">
        <is>
          <t>IN1920150068</t>
        </is>
      </c>
      <c r="C13" s="30" t="inlineStr">
        <is>
          <t>SOVEREIGN</t>
        </is>
      </c>
      <c r="D13" s="13" t="n">
        <v>2500000</v>
      </c>
      <c r="E13" s="14" t="n">
        <v>2509.36</v>
      </c>
      <c r="F13" s="15" t="n">
        <v>0.0151</v>
      </c>
      <c r="G13" s="15" t="n">
        <v>0.056501</v>
      </c>
    </row>
    <row r="14">
      <c r="A14" s="16" t="inlineStr">
        <is>
          <t>Sub Total</t>
        </is>
      </c>
      <c r="B14" s="31" t="n"/>
      <c r="C14" s="31" t="n"/>
      <c r="D14" s="17" t="n"/>
      <c r="E14" s="18" t="n">
        <v>2509.36</v>
      </c>
      <c r="F14" s="19" t="n">
        <v>0.0151</v>
      </c>
      <c r="G14" s="20" t="n"/>
    </row>
    <row r="15">
      <c r="A15" s="12" t="n"/>
      <c r="B15" s="30" t="n"/>
      <c r="C15" s="30" t="n"/>
      <c r="D15" s="13" t="n"/>
      <c r="E15" s="14" t="n"/>
      <c r="F15" s="15" t="n"/>
      <c r="G15" s="15" t="n"/>
    </row>
    <row r="16">
      <c r="A16" s="12" t="n"/>
      <c r="B16" s="30" t="n"/>
      <c r="C16" s="30" t="n"/>
      <c r="D16" s="13" t="n"/>
      <c r="E16" s="14" t="n"/>
      <c r="F16" s="15" t="n"/>
      <c r="G16" s="15" t="n"/>
    </row>
    <row r="17">
      <c r="A17" s="16" t="inlineStr">
        <is>
          <t>(b)Privately Placed/Unlisted</t>
        </is>
      </c>
      <c r="B17" s="30" t="n"/>
      <c r="C17" s="30" t="n"/>
      <c r="D17" s="13" t="n"/>
      <c r="E17" s="14" t="n"/>
      <c r="F17" s="15" t="n"/>
      <c r="G17" s="15" t="n"/>
    </row>
    <row r="18">
      <c r="A18" s="16" t="inlineStr">
        <is>
          <t>Sub Total</t>
        </is>
      </c>
      <c r="B18" s="30" t="n"/>
      <c r="C18" s="30" t="n"/>
      <c r="D18" s="13" t="n"/>
      <c r="E18" s="35" t="inlineStr">
        <is>
          <t>NIL</t>
        </is>
      </c>
      <c r="F18" s="36" t="inlineStr">
        <is>
          <t>NIL</t>
        </is>
      </c>
      <c r="G18" s="15" t="n"/>
    </row>
    <row r="19">
      <c r="A19" s="12" t="n"/>
      <c r="B19" s="30" t="n"/>
      <c r="C19" s="30" t="n"/>
      <c r="D19" s="13" t="n"/>
      <c r="E19" s="14" t="n"/>
      <c r="F19" s="15" t="n"/>
      <c r="G19" s="15" t="n"/>
    </row>
    <row r="20">
      <c r="A20" s="16" t="inlineStr">
        <is>
          <t>(c)Securitised Debt Instruments</t>
        </is>
      </c>
      <c r="B20" s="30" t="n"/>
      <c r="C20" s="30" t="n"/>
      <c r="D20" s="13" t="n"/>
      <c r="E20" s="14" t="n"/>
      <c r="F20" s="15" t="n"/>
      <c r="G20" s="15" t="n"/>
    </row>
    <row r="21">
      <c r="A21" s="16" t="inlineStr">
        <is>
          <t>Sub Total</t>
        </is>
      </c>
      <c r="B21" s="30" t="n"/>
      <c r="C21" s="30" t="n"/>
      <c r="D21" s="13" t="n"/>
      <c r="E21" s="35" t="inlineStr">
        <is>
          <t>NIL</t>
        </is>
      </c>
      <c r="F21" s="36" t="inlineStr">
        <is>
          <t>NIL</t>
        </is>
      </c>
      <c r="G21" s="15" t="n"/>
    </row>
    <row r="22">
      <c r="A22" s="12" t="n"/>
      <c r="B22" s="30" t="n"/>
      <c r="C22" s="30" t="n"/>
      <c r="D22" s="13" t="n"/>
      <c r="E22" s="14" t="n"/>
      <c r="F22" s="15" t="n"/>
      <c r="G22" s="15" t="n"/>
    </row>
    <row r="23">
      <c r="A23" s="21" t="inlineStr">
        <is>
          <t>TOTAL</t>
        </is>
      </c>
      <c r="B23" s="32" t="n"/>
      <c r="C23" s="32" t="n"/>
      <c r="D23" s="22" t="n"/>
      <c r="E23" s="18" t="n">
        <v>2509.36</v>
      </c>
      <c r="F23" s="19" t="n">
        <v>0.0151</v>
      </c>
      <c r="G23" s="20" t="n"/>
    </row>
    <row r="24">
      <c r="A24" s="12" t="n"/>
      <c r="B24" s="30" t="n"/>
      <c r="C24" s="30" t="n"/>
      <c r="D24" s="13" t="n"/>
      <c r="E24" s="14" t="n"/>
      <c r="F24" s="15" t="n"/>
      <c r="G24" s="15" t="n"/>
    </row>
    <row r="25">
      <c r="A25" s="16" t="inlineStr">
        <is>
          <t>Money Market Instruments</t>
        </is>
      </c>
      <c r="B25" s="30" t="n"/>
      <c r="C25" s="30" t="n"/>
      <c r="D25" s="13" t="n"/>
      <c r="E25" s="14" t="n"/>
      <c r="F25" s="15" t="n"/>
      <c r="G25" s="15" t="n"/>
    </row>
    <row r="26">
      <c r="A26" s="12" t="n"/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Treasury bills</t>
        </is>
      </c>
      <c r="B27" s="30" t="n"/>
      <c r="C27" s="30" t="n"/>
      <c r="D27" s="13" t="n"/>
      <c r="E27" s="14" t="n"/>
      <c r="F27" s="15" t="n"/>
      <c r="G27" s="15" t="n"/>
    </row>
    <row r="28">
      <c r="A28" s="12" t="inlineStr">
        <is>
          <t>364 DAYS TBILL RED 26-03-2026</t>
        </is>
      </c>
      <c r="B28" s="30" t="inlineStr">
        <is>
          <t>IN002024Z503</t>
        </is>
      </c>
      <c r="C28" s="30" t="inlineStr">
        <is>
          <t>SOVEREIGN</t>
        </is>
      </c>
      <c r="D28" s="13" t="n">
        <v>7500000</v>
      </c>
      <c r="E28" s="14" t="n">
        <v>7339.8</v>
      </c>
      <c r="F28" s="15" t="n">
        <v>0.0441</v>
      </c>
      <c r="G28" s="15" t="n">
        <v>0.054943</v>
      </c>
    </row>
    <row r="29">
      <c r="A29" s="12" t="inlineStr">
        <is>
          <t>364 DAYS TBILL RED 23-07-2026</t>
        </is>
      </c>
      <c r="B29" s="30" t="inlineStr">
        <is>
          <t>IN002025Z179</t>
        </is>
      </c>
      <c r="C29" s="30" t="inlineStr">
        <is>
          <t>SOVEREIGN</t>
        </is>
      </c>
      <c r="D29" s="13" t="n">
        <v>5500000</v>
      </c>
      <c r="E29" s="14" t="n">
        <v>5287.06</v>
      </c>
      <c r="F29" s="15" t="n">
        <v>0.0318</v>
      </c>
      <c r="G29" s="15" t="n">
        <v>0.055686</v>
      </c>
    </row>
    <row r="30">
      <c r="A30" s="12" t="inlineStr">
        <is>
          <t>364 DAYS TBILL RED 19-03-2026</t>
        </is>
      </c>
      <c r="B30" s="30" t="inlineStr">
        <is>
          <t>IN002024Z495</t>
        </is>
      </c>
      <c r="C30" s="30" t="inlineStr">
        <is>
          <t>SOVEREIGN</t>
        </is>
      </c>
      <c r="D30" s="13" t="n">
        <v>5000000</v>
      </c>
      <c r="E30" s="14" t="n">
        <v>4898.25</v>
      </c>
      <c r="F30" s="15" t="n">
        <v>0.0294</v>
      </c>
      <c r="G30" s="15" t="n">
        <v>0.054944</v>
      </c>
    </row>
    <row r="31">
      <c r="A31" s="12" t="inlineStr">
        <is>
          <t>364 DAYS TBILL RED 12-03-2026</t>
        </is>
      </c>
      <c r="B31" s="30" t="inlineStr">
        <is>
          <t>IN002024Z487</t>
        </is>
      </c>
      <c r="C31" s="30" t="inlineStr">
        <is>
          <t>SOVEREIGN</t>
        </is>
      </c>
      <c r="D31" s="13" t="n">
        <v>2500000</v>
      </c>
      <c r="E31" s="14" t="n">
        <v>2451.68</v>
      </c>
      <c r="F31" s="15" t="n">
        <v>0.0147</v>
      </c>
      <c r="G31" s="15" t="n">
        <v>0.054919</v>
      </c>
    </row>
    <row r="32">
      <c r="A32" s="12" t="inlineStr">
        <is>
          <t>364 DAYS TBILL RED 04-06-2026</t>
        </is>
      </c>
      <c r="B32" s="30" t="inlineStr">
        <is>
          <t>IN002025Z104</t>
        </is>
      </c>
      <c r="C32" s="30" t="inlineStr">
        <is>
          <t>SOVEREIGN</t>
        </is>
      </c>
      <c r="D32" s="13" t="n">
        <v>2500000</v>
      </c>
      <c r="E32" s="14" t="n">
        <v>2420.5</v>
      </c>
      <c r="F32" s="15" t="n">
        <v>0.0146</v>
      </c>
      <c r="G32" s="15" t="n">
        <v>0.055761</v>
      </c>
    </row>
    <row r="33">
      <c r="A33" s="16" t="inlineStr">
        <is>
          <t>Sub Total</t>
        </is>
      </c>
      <c r="B33" s="31" t="n"/>
      <c r="C33" s="31" t="n"/>
      <c r="D33" s="17" t="n"/>
      <c r="E33" s="18" t="n">
        <v>22397.29</v>
      </c>
      <c r="F33" s="19" t="n">
        <v>0.1346</v>
      </c>
      <c r="G33" s="20" t="n"/>
    </row>
    <row r="34">
      <c r="A34" s="16" t="inlineStr">
        <is>
          <t>Certificate of Deposit</t>
        </is>
      </c>
      <c r="B34" s="30" t="n"/>
      <c r="C34" s="30" t="n"/>
      <c r="D34" s="13" t="n"/>
      <c r="E34" s="14" t="n"/>
      <c r="F34" s="15" t="n"/>
      <c r="G34" s="15" t="n"/>
    </row>
    <row r="35">
      <c r="A35" s="12" t="inlineStr">
        <is>
          <t>BANK OF BARODA CD RED 13-03-2026#**</t>
        </is>
      </c>
      <c r="B35" s="30" t="inlineStr">
        <is>
          <t>INE028A16IC0</t>
        </is>
      </c>
      <c r="C35" s="30" t="inlineStr">
        <is>
          <t>ICRA A1+</t>
        </is>
      </c>
      <c r="D35" s="13" t="n">
        <v>10000000</v>
      </c>
      <c r="E35" s="14" t="n">
        <v>9784.92</v>
      </c>
      <c r="F35" s="15" t="n">
        <v>0.0588</v>
      </c>
      <c r="G35" s="15" t="n">
        <v>0.06078</v>
      </c>
    </row>
    <row r="36">
      <c r="A36" s="12" t="inlineStr">
        <is>
          <t>EXIM BANK CD RED 11-06-2026#**</t>
        </is>
      </c>
      <c r="B36" s="30" t="inlineStr">
        <is>
          <t>INE514E16CM3</t>
        </is>
      </c>
      <c r="C36" s="30" t="inlineStr">
        <is>
          <t>CRISIL A1+</t>
        </is>
      </c>
      <c r="D36" s="13" t="n">
        <v>10000000</v>
      </c>
      <c r="E36" s="14" t="n">
        <v>9635.48</v>
      </c>
      <c r="F36" s="15" t="n">
        <v>0.0579</v>
      </c>
      <c r="G36" s="15" t="n">
        <v>0.0622</v>
      </c>
    </row>
    <row r="37">
      <c r="A37" s="12" t="inlineStr">
        <is>
          <t>SIDBI CD RED 11-03-2026#</t>
        </is>
      </c>
      <c r="B37" s="30" t="inlineStr">
        <is>
          <t>INE556F16BD2</t>
        </is>
      </c>
      <c r="C37" s="30" t="inlineStr">
        <is>
          <t>CRISIL A1+</t>
        </is>
      </c>
      <c r="D37" s="13" t="n">
        <v>7500000</v>
      </c>
      <c r="E37" s="14" t="n">
        <v>7340.52</v>
      </c>
      <c r="F37" s="15" t="n">
        <v>0.0441</v>
      </c>
      <c r="G37" s="15" t="n">
        <v>0.061</v>
      </c>
    </row>
    <row r="38">
      <c r="A38" s="12" t="inlineStr">
        <is>
          <t>HDFC BANK CD RED 12-03-2026#**</t>
        </is>
      </c>
      <c r="B38" s="30" t="inlineStr">
        <is>
          <t>INE040A16GN6</t>
        </is>
      </c>
      <c r="C38" s="30" t="inlineStr">
        <is>
          <t>CARE A1+</t>
        </is>
      </c>
      <c r="D38" s="13" t="n">
        <v>7500000</v>
      </c>
      <c r="E38" s="14" t="n">
        <v>7339.58</v>
      </c>
      <c r="F38" s="15" t="n">
        <v>0.0441</v>
      </c>
      <c r="G38" s="15" t="n">
        <v>0.060899</v>
      </c>
    </row>
    <row r="39">
      <c r="A39" s="12" t="inlineStr">
        <is>
          <t>HDFC BANK CD RED 24-03-2026#**</t>
        </is>
      </c>
      <c r="B39" s="30" t="inlineStr">
        <is>
          <t>INE040A16GS5</t>
        </is>
      </c>
      <c r="C39" s="30" t="inlineStr">
        <is>
          <t>CARE A1+</t>
        </is>
      </c>
      <c r="D39" s="13" t="n">
        <v>7500000</v>
      </c>
      <c r="E39" s="14" t="n">
        <v>7325.23</v>
      </c>
      <c r="F39" s="15" t="n">
        <v>0.044</v>
      </c>
      <c r="G39" s="15" t="n">
        <v>0.060899</v>
      </c>
    </row>
    <row r="40">
      <c r="A40" s="12" t="inlineStr">
        <is>
          <t>PUNJAB NATIONAL BANK CD RED 25-03-2026#**</t>
        </is>
      </c>
      <c r="B40" s="30" t="inlineStr">
        <is>
          <t>INE160A16RP4</t>
        </is>
      </c>
      <c r="C40" s="30" t="inlineStr">
        <is>
          <t>CRISIL A1+</t>
        </is>
      </c>
      <c r="D40" s="13" t="n">
        <v>7500000</v>
      </c>
      <c r="E40" s="14" t="n">
        <v>7324.07</v>
      </c>
      <c r="F40" s="15" t="n">
        <v>0.044</v>
      </c>
      <c r="G40" s="15" t="n">
        <v>0.060886</v>
      </c>
    </row>
    <row r="41">
      <c r="A41" s="12" t="inlineStr">
        <is>
          <t>SIDBI CD RED 27-02-2026#**</t>
        </is>
      </c>
      <c r="B41" s="30" t="inlineStr">
        <is>
          <t>INE556F16BB6</t>
        </is>
      </c>
      <c r="C41" s="30" t="inlineStr">
        <is>
          <t>CRISIL A1+</t>
        </is>
      </c>
      <c r="D41" s="13" t="n">
        <v>5000000</v>
      </c>
      <c r="E41" s="14" t="n">
        <v>4903.31</v>
      </c>
      <c r="F41" s="15" t="n">
        <v>0.0295</v>
      </c>
      <c r="G41" s="15" t="n">
        <v>0.060999</v>
      </c>
    </row>
    <row r="42">
      <c r="A42" s="12" t="inlineStr">
        <is>
          <t>NABARD CD RED 10-03-2026#**</t>
        </is>
      </c>
      <c r="B42" s="30" t="inlineStr">
        <is>
          <t>INE261F16975</t>
        </is>
      </c>
      <c r="C42" s="30" t="inlineStr">
        <is>
          <t>CRISIL A1+</t>
        </is>
      </c>
      <c r="D42" s="13" t="n">
        <v>5000000</v>
      </c>
      <c r="E42" s="14" t="n">
        <v>4894.48</v>
      </c>
      <c r="F42" s="15" t="n">
        <v>0.0294</v>
      </c>
      <c r="G42" s="15" t="n">
        <v>0.061</v>
      </c>
    </row>
    <row r="43">
      <c r="A43" s="12" t="inlineStr">
        <is>
          <t>CANARA BANK CD RED 18-03-2026#**</t>
        </is>
      </c>
      <c r="B43" s="30" t="inlineStr">
        <is>
          <t>INE476A16B64</t>
        </is>
      </c>
      <c r="C43" s="30" t="inlineStr">
        <is>
          <t>CRISIL A1+</t>
        </is>
      </c>
      <c r="D43" s="13" t="n">
        <v>5000000</v>
      </c>
      <c r="E43" s="14" t="n">
        <v>4888.62</v>
      </c>
      <c r="F43" s="15" t="n">
        <v>0.0294</v>
      </c>
      <c r="G43" s="15" t="n">
        <v>0.060701</v>
      </c>
    </row>
    <row r="44">
      <c r="A44" s="12" t="inlineStr">
        <is>
          <t>EXIM BANK CD RED 20-03-2026#**</t>
        </is>
      </c>
      <c r="B44" s="30" t="inlineStr">
        <is>
          <t>INE514E16CK7</t>
        </is>
      </c>
      <c r="C44" s="30" t="inlineStr">
        <is>
          <t>CRISIL A1+</t>
        </is>
      </c>
      <c r="D44" s="13" t="n">
        <v>5000000</v>
      </c>
      <c r="E44" s="14" t="n">
        <v>4887.22</v>
      </c>
      <c r="F44" s="15" t="n">
        <v>0.0294</v>
      </c>
      <c r="G44" s="15" t="n">
        <v>0.060599</v>
      </c>
    </row>
    <row r="45">
      <c r="A45" s="12" t="inlineStr">
        <is>
          <t>INDIAN BANK CD RED 30-04-2026#**</t>
        </is>
      </c>
      <c r="B45" s="30" t="inlineStr">
        <is>
          <t>INE562A16PQ3</t>
        </is>
      </c>
      <c r="C45" s="30" t="inlineStr">
        <is>
          <t>FITCH A1+</t>
        </is>
      </c>
      <c r="D45" s="13" t="n">
        <v>5000000</v>
      </c>
      <c r="E45" s="14" t="n">
        <v>4850.73</v>
      </c>
      <c r="F45" s="15" t="n">
        <v>0.0292</v>
      </c>
      <c r="G45" s="15" t="n">
        <v>0.0624</v>
      </c>
    </row>
    <row r="46">
      <c r="A46" s="12" t="inlineStr">
        <is>
          <t>AXIS BANK LTD CD RED 11-06-2026#**</t>
        </is>
      </c>
      <c r="B46" s="30" t="inlineStr">
        <is>
          <t>INE238AD6AT7</t>
        </is>
      </c>
      <c r="C46" s="30" t="inlineStr">
        <is>
          <t>CRISIL A1+</t>
        </is>
      </c>
      <c r="D46" s="13" t="n">
        <v>5000000</v>
      </c>
      <c r="E46" s="14" t="n">
        <v>4816.33</v>
      </c>
      <c r="F46" s="15" t="n">
        <v>0.029</v>
      </c>
      <c r="G46" s="15" t="n">
        <v>0.06270000000000001</v>
      </c>
    </row>
    <row r="47">
      <c r="A47" s="12" t="inlineStr">
        <is>
          <t>AXIS BANK LTD CD RED 25-06-2026#**</t>
        </is>
      </c>
      <c r="B47" s="30" t="inlineStr">
        <is>
          <t>INE238AD6AZ4</t>
        </is>
      </c>
      <c r="C47" s="30" t="inlineStr">
        <is>
          <t>CRISIL A1+</t>
        </is>
      </c>
      <c r="D47" s="13" t="n">
        <v>5000000</v>
      </c>
      <c r="E47" s="14" t="n">
        <v>4805.2</v>
      </c>
      <c r="F47" s="15" t="n">
        <v>0.0289</v>
      </c>
      <c r="G47" s="15" t="n">
        <v>0.06270000000000001</v>
      </c>
    </row>
    <row r="48">
      <c r="A48" s="12" t="inlineStr">
        <is>
          <t>KOTAK MAHINDRA BANK CD RED 27-02-2026#**</t>
        </is>
      </c>
      <c r="B48" s="30" t="inlineStr">
        <is>
          <t>INE237A166Z3</t>
        </is>
      </c>
      <c r="C48" s="30" t="inlineStr">
        <is>
          <t>CRISIL A1+</t>
        </is>
      </c>
      <c r="D48" s="13" t="n">
        <v>2500000</v>
      </c>
      <c r="E48" s="14" t="n">
        <v>2451.95</v>
      </c>
      <c r="F48" s="15" t="n">
        <v>0.0147</v>
      </c>
      <c r="G48" s="15" t="n">
        <v>0.060622</v>
      </c>
    </row>
    <row r="49">
      <c r="A49" s="12" t="inlineStr">
        <is>
          <t>CANARA BANK CD RED 04-03-2026#**</t>
        </is>
      </c>
      <c r="B49" s="30" t="inlineStr">
        <is>
          <t>INE476A16A73</t>
        </is>
      </c>
      <c r="C49" s="30" t="inlineStr">
        <is>
          <t>CRISIL A1+</t>
        </is>
      </c>
      <c r="D49" s="13" t="n">
        <v>2500000</v>
      </c>
      <c r="E49" s="14" t="n">
        <v>2449.89</v>
      </c>
      <c r="F49" s="15" t="n">
        <v>0.0147</v>
      </c>
      <c r="G49" s="15" t="n">
        <v>0.0607</v>
      </c>
    </row>
    <row r="50">
      <c r="A50" s="12" t="inlineStr">
        <is>
          <t>CANARA BANK CD RED 06-03-2026#**</t>
        </is>
      </c>
      <c r="B50" s="30" t="inlineStr">
        <is>
          <t>INE476A16A99</t>
        </is>
      </c>
      <c r="C50" s="30" t="inlineStr">
        <is>
          <t>CRISIL A1+</t>
        </is>
      </c>
      <c r="D50" s="13" t="n">
        <v>2500000</v>
      </c>
      <c r="E50" s="14" t="n">
        <v>2449.09</v>
      </c>
      <c r="F50" s="15" t="n">
        <v>0.0147</v>
      </c>
      <c r="G50" s="15" t="n">
        <v>0.060699</v>
      </c>
    </row>
    <row r="51">
      <c r="A51" s="16" t="inlineStr">
        <is>
          <t>Sub Total</t>
        </is>
      </c>
      <c r="B51" s="31" t="n"/>
      <c r="C51" s="31" t="n"/>
      <c r="D51" s="17" t="n"/>
      <c r="E51" s="18" t="n">
        <v>90146.62</v>
      </c>
      <c r="F51" s="19" t="n">
        <v>0.5417999999999999</v>
      </c>
      <c r="G51" s="20" t="n"/>
    </row>
    <row r="52">
      <c r="A52" s="12" t="n"/>
      <c r="B52" s="30" t="n"/>
      <c r="C52" s="30" t="n"/>
      <c r="D52" s="13" t="n"/>
      <c r="E52" s="14" t="n"/>
      <c r="F52" s="15" t="n"/>
      <c r="G52" s="15" t="n"/>
    </row>
    <row r="53">
      <c r="A53" s="16" t="inlineStr">
        <is>
          <t>Commercial Paper</t>
        </is>
      </c>
      <c r="B53" s="30" t="n"/>
      <c r="C53" s="30" t="n"/>
      <c r="D53" s="13" t="n"/>
      <c r="E53" s="14" t="n"/>
      <c r="F53" s="15" t="n"/>
      <c r="G53" s="15" t="n"/>
    </row>
    <row r="54">
      <c r="A54" s="12" t="inlineStr">
        <is>
          <t>TATA CAPITAL HSNG CP 25-03-26**</t>
        </is>
      </c>
      <c r="B54" s="30" t="inlineStr">
        <is>
          <t>INE033L14OE6</t>
        </is>
      </c>
      <c r="C54" s="30" t="inlineStr">
        <is>
          <t>CRISIL A1+</t>
        </is>
      </c>
      <c r="D54" s="13" t="n">
        <v>7500000</v>
      </c>
      <c r="E54" s="14" t="n">
        <v>7321.91</v>
      </c>
      <c r="F54" s="15" t="n">
        <v>0.044</v>
      </c>
      <c r="G54" s="15" t="n">
        <v>0.061651</v>
      </c>
    </row>
    <row r="55">
      <c r="A55" s="12" t="inlineStr">
        <is>
          <t>HDB FINANCIAL SERV CP RED 16-03-2026**</t>
        </is>
      </c>
      <c r="B55" s="30" t="inlineStr">
        <is>
          <t>INE756I14EZ4</t>
        </is>
      </c>
      <c r="C55" s="30" t="inlineStr">
        <is>
          <t>CRISIL A1+</t>
        </is>
      </c>
      <c r="D55" s="13" t="n">
        <v>7500000</v>
      </c>
      <c r="E55" s="14" t="n">
        <v>7319.3</v>
      </c>
      <c r="F55" s="15" t="n">
        <v>0.044</v>
      </c>
      <c r="G55" s="15" t="n">
        <v>0.06675</v>
      </c>
    </row>
    <row r="56">
      <c r="A56" s="12" t="inlineStr">
        <is>
          <t>TATA CAPITAL HSNG FIN CP RED 16-01-2026**</t>
        </is>
      </c>
      <c r="B56" s="30" t="inlineStr">
        <is>
          <t>INE033L14NP4</t>
        </is>
      </c>
      <c r="C56" s="30" t="inlineStr">
        <is>
          <t>CRISIL A1+</t>
        </is>
      </c>
      <c r="D56" s="13" t="n">
        <v>5000000</v>
      </c>
      <c r="E56" s="14" t="n">
        <v>4937.34</v>
      </c>
      <c r="F56" s="15" t="n">
        <v>0.0297</v>
      </c>
      <c r="G56" s="15" t="n">
        <v>0.06095</v>
      </c>
    </row>
    <row r="57">
      <c r="A57" s="12" t="inlineStr">
        <is>
          <t>LIC HSG FIN CP RED 21-01-2026**</t>
        </is>
      </c>
      <c r="B57" s="30" t="inlineStr">
        <is>
          <t>INE115A14FI3</t>
        </is>
      </c>
      <c r="C57" s="30" t="inlineStr">
        <is>
          <t>CRISIL A1+</t>
        </is>
      </c>
      <c r="D57" s="13" t="n">
        <v>5000000</v>
      </c>
      <c r="E57" s="14" t="n">
        <v>4933.55</v>
      </c>
      <c r="F57" s="15" t="n">
        <v>0.0297</v>
      </c>
      <c r="G57" s="15" t="n">
        <v>0.060698</v>
      </c>
    </row>
    <row r="58">
      <c r="A58" s="12" t="inlineStr">
        <is>
          <t>MUTHOOT FINANCE CP RED 20-01-2026**</t>
        </is>
      </c>
      <c r="B58" s="30" t="inlineStr">
        <is>
          <t>INE414G14UA3</t>
        </is>
      </c>
      <c r="C58" s="30" t="inlineStr">
        <is>
          <t>CRISIL A1+</t>
        </is>
      </c>
      <c r="D58" s="13" t="n">
        <v>5000000</v>
      </c>
      <c r="E58" s="14" t="n">
        <v>4926.05</v>
      </c>
      <c r="F58" s="15" t="n">
        <v>0.0296</v>
      </c>
      <c r="G58" s="15" t="n">
        <v>0.068499</v>
      </c>
    </row>
    <row r="59">
      <c r="A59" s="12" t="inlineStr">
        <is>
          <t>TATA CAPITAL LTD CP RED 13-03-2026**</t>
        </is>
      </c>
      <c r="B59" s="30" t="inlineStr">
        <is>
          <t>INE976I14PV3</t>
        </is>
      </c>
      <c r="C59" s="30" t="inlineStr">
        <is>
          <t>CRISIL A1+</t>
        </is>
      </c>
      <c r="D59" s="13" t="n">
        <v>5000000</v>
      </c>
      <c r="E59" s="14" t="n">
        <v>4882.67</v>
      </c>
      <c r="F59" s="15" t="n">
        <v>0.0294</v>
      </c>
      <c r="G59" s="15" t="n">
        <v>0.06644899999999999</v>
      </c>
    </row>
    <row r="60">
      <c r="A60" s="12" t="inlineStr">
        <is>
          <t>PIRAMAL ENTERPRISES CP RED 17-03-2026**</t>
        </is>
      </c>
      <c r="B60" s="30" t="inlineStr">
        <is>
          <t>INE140A146O5</t>
        </is>
      </c>
      <c r="C60" s="30" t="inlineStr">
        <is>
          <t>CRISIL A1+</t>
        </is>
      </c>
      <c r="D60" s="13" t="n">
        <v>5000000</v>
      </c>
      <c r="E60" s="14" t="n">
        <v>4864.52</v>
      </c>
      <c r="F60" s="15" t="n">
        <v>0.0292</v>
      </c>
      <c r="G60" s="15" t="n">
        <v>0.07475</v>
      </c>
    </row>
    <row r="61">
      <c r="A61" s="12" t="inlineStr">
        <is>
          <t>L&amp;T FINANCE LTD CP RED 21-05-2026**</t>
        </is>
      </c>
      <c r="B61" s="30" t="inlineStr">
        <is>
          <t>INE498L14DY2</t>
        </is>
      </c>
      <c r="C61" s="30" t="inlineStr">
        <is>
          <t>CRISIL A1+</t>
        </is>
      </c>
      <c r="D61" s="13" t="n">
        <v>5000000</v>
      </c>
      <c r="E61" s="14" t="n">
        <v>4820.81</v>
      </c>
      <c r="F61" s="15" t="n">
        <v>0.029</v>
      </c>
      <c r="G61" s="15" t="n">
        <v>0.0675</v>
      </c>
    </row>
    <row r="62">
      <c r="A62" s="12" t="inlineStr">
        <is>
          <t>REC LTD. CP RED 10-06-2026**</t>
        </is>
      </c>
      <c r="B62" s="30" t="inlineStr">
        <is>
          <t>INE020B14698</t>
        </is>
      </c>
      <c r="C62" s="30" t="inlineStr">
        <is>
          <t>CRISIL A1+</t>
        </is>
      </c>
      <c r="D62" s="13" t="n">
        <v>5000000</v>
      </c>
      <c r="E62" s="14" t="n">
        <v>4818.11</v>
      </c>
      <c r="F62" s="15" t="n">
        <v>0.029</v>
      </c>
      <c r="G62" s="15" t="n">
        <v>0.06235</v>
      </c>
    </row>
    <row r="63">
      <c r="A63" s="12" t="inlineStr">
        <is>
          <t>ICICI SECURITIES CP RED 06-03-2026</t>
        </is>
      </c>
      <c r="B63" s="30" t="inlineStr">
        <is>
          <t>INE763G14XX9</t>
        </is>
      </c>
      <c r="C63" s="30" t="inlineStr">
        <is>
          <t>CRISIL A1+</t>
        </is>
      </c>
      <c r="D63" s="13" t="n">
        <v>2500000</v>
      </c>
      <c r="E63" s="14" t="n">
        <v>2443.35</v>
      </c>
      <c r="F63" s="15" t="n">
        <v>0.0147</v>
      </c>
      <c r="G63" s="15" t="n">
        <v>0.067701</v>
      </c>
    </row>
    <row r="64">
      <c r="A64" s="12" t="inlineStr">
        <is>
          <t>ADITYA BIRLA CAPITAL CP RED 18-03-2026**</t>
        </is>
      </c>
      <c r="B64" s="30" t="inlineStr">
        <is>
          <t>INE674K14974</t>
        </is>
      </c>
      <c r="C64" s="30" t="inlineStr">
        <is>
          <t>CRISIL A1+</t>
        </is>
      </c>
      <c r="D64" s="13" t="n">
        <v>2500000</v>
      </c>
      <c r="E64" s="14" t="n">
        <v>2439.08</v>
      </c>
      <c r="F64" s="15" t="n">
        <v>0.0147</v>
      </c>
      <c r="G64" s="15" t="n">
        <v>0.066551</v>
      </c>
    </row>
    <row r="65">
      <c r="A65" s="12" t="inlineStr">
        <is>
          <t>360 ONE PRIME LTD. CP 29-05-26**</t>
        </is>
      </c>
      <c r="B65" s="30" t="inlineStr">
        <is>
          <t>INE248U14SL7</t>
        </is>
      </c>
      <c r="C65" s="30" t="inlineStr">
        <is>
          <t>ICRA A1+</t>
        </is>
      </c>
      <c r="D65" s="13" t="n">
        <v>2500000</v>
      </c>
      <c r="E65" s="14" t="n">
        <v>2392.79</v>
      </c>
      <c r="F65" s="15" t="n">
        <v>0.0144</v>
      </c>
      <c r="G65" s="15" t="n">
        <v>0.07825</v>
      </c>
    </row>
    <row r="66">
      <c r="A66" s="16" t="inlineStr">
        <is>
          <t>Sub Total</t>
        </is>
      </c>
      <c r="B66" s="31" t="n"/>
      <c r="C66" s="31" t="n"/>
      <c r="D66" s="17" t="n"/>
      <c r="E66" s="18" t="n">
        <v>56099.48</v>
      </c>
      <c r="F66" s="19" t="n">
        <v>0.3374</v>
      </c>
      <c r="G66" s="20" t="n"/>
    </row>
    <row r="67">
      <c r="A67" s="12" t="n"/>
      <c r="B67" s="30" t="n"/>
      <c r="C67" s="30" t="n"/>
      <c r="D67" s="13" t="n"/>
      <c r="E67" s="14" t="n"/>
      <c r="F67" s="15" t="n"/>
      <c r="G67" s="15" t="n"/>
    </row>
    <row r="68">
      <c r="A68" s="21" t="inlineStr">
        <is>
          <t>TOTAL</t>
        </is>
      </c>
      <c r="B68" s="32" t="n"/>
      <c r="C68" s="32" t="n"/>
      <c r="D68" s="22" t="n"/>
      <c r="E68" s="18" t="n">
        <v>168643.39</v>
      </c>
      <c r="F68" s="19" t="n">
        <v>1.0138</v>
      </c>
      <c r="G68" s="20" t="n"/>
    </row>
    <row r="69">
      <c r="A69" s="12" t="n"/>
      <c r="B69" s="30" t="n"/>
      <c r="C69" s="30" t="n"/>
      <c r="D69" s="13" t="n"/>
      <c r="E69" s="14" t="n"/>
      <c r="F69" s="15" t="n"/>
      <c r="G69" s="15" t="n"/>
    </row>
    <row r="70">
      <c r="A70" s="12" t="n"/>
      <c r="B70" s="30" t="n"/>
      <c r="C70" s="30" t="n"/>
      <c r="D70" s="13" t="n"/>
      <c r="E70" s="14" t="n"/>
      <c r="F70" s="15" t="n"/>
      <c r="G70" s="15" t="n"/>
    </row>
    <row r="71">
      <c r="A71" s="16" t="inlineStr">
        <is>
          <t>Investment in AIF</t>
        </is>
      </c>
      <c r="B71" s="30" t="n"/>
      <c r="C71" s="30" t="n"/>
      <c r="D71" s="13" t="n"/>
      <c r="E71" s="14" t="n"/>
      <c r="F71" s="15" t="n"/>
      <c r="G71" s="15" t="n"/>
    </row>
    <row r="72">
      <c r="A72" s="12" t="inlineStr">
        <is>
          <t>SBI CDMDF--A2</t>
        </is>
      </c>
      <c r="B72" s="30" t="inlineStr">
        <is>
          <t>INF0RQ622028</t>
        </is>
      </c>
      <c r="C72" s="30" t="n"/>
      <c r="D72" s="13" t="n">
        <v>4860.902</v>
      </c>
      <c r="E72" s="14" t="n">
        <v>556.13</v>
      </c>
      <c r="F72" s="15" t="n">
        <v>0.0033</v>
      </c>
      <c r="G72" s="15" t="n"/>
    </row>
    <row r="73">
      <c r="A73" s="12" t="n"/>
      <c r="B73" s="30" t="n"/>
      <c r="C73" s="30" t="n"/>
      <c r="D73" s="13" t="n"/>
      <c r="E73" s="14" t="n"/>
      <c r="F73" s="15" t="n"/>
      <c r="G73" s="15" t="n"/>
    </row>
    <row r="74">
      <c r="A74" s="21" t="inlineStr">
        <is>
          <t>TOTAL</t>
        </is>
      </c>
      <c r="B74" s="32" t="n"/>
      <c r="C74" s="32" t="n"/>
      <c r="D74" s="22" t="n"/>
      <c r="E74" s="18" t="n">
        <v>556.13</v>
      </c>
      <c r="F74" s="19" t="n">
        <v>0.0033</v>
      </c>
      <c r="G74" s="20" t="n"/>
    </row>
    <row r="75">
      <c r="A75" s="12" t="n"/>
      <c r="B75" s="30" t="n"/>
      <c r="C75" s="30" t="n"/>
      <c r="D75" s="13" t="n"/>
      <c r="E75" s="14" t="n"/>
      <c r="F75" s="15" t="n"/>
      <c r="G75" s="15" t="n"/>
    </row>
    <row r="76">
      <c r="A76" s="16" t="inlineStr">
        <is>
          <t>TREPS / Reverse Repo</t>
        </is>
      </c>
      <c r="B76" s="30" t="n"/>
      <c r="C76" s="30" t="n"/>
      <c r="D76" s="13" t="n"/>
      <c r="E76" s="14" t="n"/>
      <c r="F76" s="15" t="n"/>
      <c r="G76" s="15" t="n"/>
    </row>
    <row r="77">
      <c r="A77" s="12" t="inlineStr">
        <is>
          <t>Clearing Corporation of India Ltd.</t>
        </is>
      </c>
      <c r="B77" s="30" t="n"/>
      <c r="C77" s="30" t="n"/>
      <c r="D77" s="13" t="n"/>
      <c r="E77" s="14" t="n">
        <v>2444.88</v>
      </c>
      <c r="F77" s="15" t="n">
        <v>0.0147</v>
      </c>
      <c r="G77" s="15" t="n">
        <v>0.05596</v>
      </c>
    </row>
    <row r="78">
      <c r="A78" s="16" t="inlineStr">
        <is>
          <t>Sub Total</t>
        </is>
      </c>
      <c r="B78" s="31" t="n"/>
      <c r="C78" s="31" t="n"/>
      <c r="D78" s="17" t="n"/>
      <c r="E78" s="18" t="n">
        <v>2444.88</v>
      </c>
      <c r="F78" s="19" t="n">
        <v>0.0147</v>
      </c>
      <c r="G78" s="20" t="n"/>
    </row>
    <row r="79">
      <c r="A79" s="12" t="n"/>
      <c r="B79" s="30" t="n"/>
      <c r="C79" s="30" t="n"/>
      <c r="D79" s="13" t="n"/>
      <c r="E79" s="14" t="n"/>
      <c r="F79" s="15" t="n"/>
      <c r="G79" s="15" t="n"/>
    </row>
    <row r="80">
      <c r="A80" s="21" t="inlineStr">
        <is>
          <t>TOTAL</t>
        </is>
      </c>
      <c r="B80" s="32" t="n"/>
      <c r="C80" s="32" t="n"/>
      <c r="D80" s="22" t="n"/>
      <c r="E80" s="18" t="n">
        <v>2444.88</v>
      </c>
      <c r="F80" s="19" t="n">
        <v>0.0147</v>
      </c>
      <c r="G80" s="20" t="n"/>
    </row>
    <row r="81">
      <c r="A81" s="12" t="inlineStr">
        <is>
          <t>Accrued Interest</t>
        </is>
      </c>
      <c r="B81" s="30" t="n"/>
      <c r="C81" s="30" t="n"/>
      <c r="D81" s="13" t="n"/>
      <c r="E81" s="14" t="n">
        <v>73.88594740000001</v>
      </c>
      <c r="F81" s="15" t="n">
        <v>0.000444</v>
      </c>
      <c r="G81" s="15" t="n"/>
    </row>
    <row r="82">
      <c r="A82" s="12" t="inlineStr">
        <is>
          <t>Net Receivables/(Payables)</t>
        </is>
      </c>
      <c r="B82" s="30" t="n"/>
      <c r="C82" s="30" t="n"/>
      <c r="D82" s="13" t="n"/>
      <c r="E82" s="23" t="n">
        <v>-7871.8659474</v>
      </c>
      <c r="F82" s="24" t="n">
        <v>-0.047344</v>
      </c>
      <c r="G82" s="15" t="n">
        <v>0.05596</v>
      </c>
    </row>
    <row r="83">
      <c r="A83" s="25" t="inlineStr">
        <is>
          <t>GRAND TOTAL</t>
        </is>
      </c>
      <c r="B83" s="33" t="n"/>
      <c r="C83" s="33" t="n"/>
      <c r="D83" s="26" t="n"/>
      <c r="E83" s="27" t="n">
        <v>166355.78</v>
      </c>
      <c r="F83" s="28" t="n">
        <v>1</v>
      </c>
      <c r="G83" s="28" t="n"/>
    </row>
    <row r="85">
      <c r="A85" s="80" t="inlineStr">
        <is>
          <t>#  Unlisted Security</t>
        </is>
      </c>
    </row>
    <row r="86">
      <c r="A86" s="80" t="inlineStr">
        <is>
          <t>**Non Traded Security</t>
        </is>
      </c>
    </row>
    <row r="88">
      <c r="A88" s="80" t="inlineStr">
        <is>
          <t>Notes:</t>
        </is>
      </c>
    </row>
    <row r="89" ht="29" customHeight="1">
      <c r="A89" s="48" t="inlineStr">
        <is>
          <t>1. Security in default beyond its maturiy date</t>
        </is>
      </c>
      <c r="B89" s="34" t="inlineStr">
        <is>
          <t>NIL</t>
        </is>
      </c>
    </row>
    <row r="90">
      <c r="A90" t="inlineStr">
        <is>
          <t>2. NAV at the beginning of the period (Rs. per unit)</t>
        </is>
      </c>
    </row>
    <row r="91">
      <c r="A91" t="inlineStr">
        <is>
          <t>Plan /option (Face Value 10)</t>
        </is>
      </c>
      <c r="B91" t="inlineStr">
        <is>
          <t>As on</t>
        </is>
      </c>
      <c r="C91" t="inlineStr">
        <is>
          <t>As on</t>
        </is>
      </c>
    </row>
    <row r="92">
      <c r="B92" s="49" t="n">
        <v>45930</v>
      </c>
      <c r="C92" s="49" t="n">
        <v>45961</v>
      </c>
    </row>
    <row r="93">
      <c r="A93" t="inlineStr">
        <is>
          <t>Direct Plan Annual IDCW Option</t>
        </is>
      </c>
      <c r="B93" t="n">
        <v>31.886</v>
      </c>
      <c r="C93" t="n">
        <v>32.0504</v>
      </c>
    </row>
    <row r="94">
      <c r="A94" t="inlineStr">
        <is>
          <t>Direct Plan Bonus Option</t>
        </is>
      </c>
      <c r="B94" t="inlineStr">
        <is>
          <t xml:space="preserve">                              ^</t>
        </is>
      </c>
      <c r="C94" t="inlineStr">
        <is>
          <t xml:space="preserve">                                                  ^</t>
        </is>
      </c>
    </row>
    <row r="95">
      <c r="A95" t="inlineStr">
        <is>
          <t>Direct Plan Growth Option</t>
        </is>
      </c>
      <c r="B95" t="n">
        <v>31.8903</v>
      </c>
      <c r="C95" t="n">
        <v>32.0548</v>
      </c>
    </row>
    <row r="96">
      <c r="A96" t="inlineStr">
        <is>
          <t>Direct Plan IDCW Option</t>
        </is>
      </c>
      <c r="B96" t="n">
        <v>29.7416</v>
      </c>
      <c r="C96" t="n">
        <v>29.895</v>
      </c>
    </row>
    <row r="97">
      <c r="A97" t="inlineStr">
        <is>
          <t>Institutional Annual IDCW Option</t>
        </is>
      </c>
      <c r="B97" t="inlineStr">
        <is>
          <t xml:space="preserve">                              ^</t>
        </is>
      </c>
      <c r="C97" t="inlineStr">
        <is>
          <t xml:space="preserve">                                                  ^</t>
        </is>
      </c>
    </row>
    <row r="98">
      <c r="A98" t="inlineStr">
        <is>
          <t>Institutional Growth Option</t>
        </is>
      </c>
      <c r="B98" t="n">
        <v>24.7158</v>
      </c>
      <c r="C98" t="n">
        <v>24.8292</v>
      </c>
    </row>
    <row r="99">
      <c r="A99" t="inlineStr">
        <is>
          <t>Institutional IDCW Option</t>
        </is>
      </c>
      <c r="B99" t="inlineStr">
        <is>
          <t xml:space="preserve">                              ^</t>
        </is>
      </c>
      <c r="C99" t="inlineStr">
        <is>
          <t xml:space="preserve">                                                  ^</t>
        </is>
      </c>
    </row>
    <row r="100">
      <c r="A100" t="inlineStr">
        <is>
          <t>Regular Plan - Annual IDCW Option</t>
        </is>
      </c>
      <c r="B100" t="n">
        <v>28.6444</v>
      </c>
      <c r="C100" t="n">
        <v>28.7759</v>
      </c>
    </row>
    <row r="101">
      <c r="A101" t="inlineStr">
        <is>
          <t>Regular Plan - Bonus Option</t>
        </is>
      </c>
      <c r="B101" t="inlineStr">
        <is>
          <t xml:space="preserve">                              ^</t>
        </is>
      </c>
      <c r="C101" t="inlineStr">
        <is>
          <t xml:space="preserve">                                                  ^</t>
        </is>
      </c>
    </row>
    <row r="102">
      <c r="A102" t="inlineStr">
        <is>
          <t>Regular Plan - Growth</t>
        </is>
      </c>
      <c r="B102" t="n">
        <v>28.8829</v>
      </c>
      <c r="C102" t="n">
        <v>29.0153</v>
      </c>
    </row>
    <row r="103">
      <c r="A103" t="inlineStr">
        <is>
          <t>Regular Plan - IDCW Option</t>
        </is>
      </c>
      <c r="B103" t="n">
        <v>27.1703</v>
      </c>
      <c r="C103" t="n">
        <v>27.295</v>
      </c>
    </row>
    <row r="104">
      <c r="A104" t="inlineStr">
        <is>
          <t>Regular Plan Bonus Option</t>
        </is>
      </c>
      <c r="B104" t="inlineStr">
        <is>
          <t xml:space="preserve">                              ^</t>
        </is>
      </c>
      <c r="C104" t="inlineStr">
        <is>
          <t xml:space="preserve">                                                  ^</t>
        </is>
      </c>
    </row>
    <row r="105">
      <c r="A105" t="inlineStr">
        <is>
          <t>^ There were no investors in this option.</t>
        </is>
      </c>
    </row>
    <row r="107">
      <c r="A107" t="inlineStr">
        <is>
          <t xml:space="preserve">3. Total Dividend (Net) declared during the month </t>
        </is>
      </c>
      <c r="B107" s="34" t="inlineStr">
        <is>
          <t>NIL</t>
        </is>
      </c>
    </row>
    <row r="108">
      <c r="A108" t="inlineStr">
        <is>
          <t>4. Bonus was declared during the month</t>
        </is>
      </c>
      <c r="B108" s="34" t="inlineStr">
        <is>
          <t>NIL</t>
        </is>
      </c>
    </row>
    <row r="109" ht="58" customHeight="1">
      <c r="A109" s="48" t="inlineStr">
        <is>
          <t>5. Investment in Repo of Corporate Debt Securities during the month ended October 31, 2025</t>
        </is>
      </c>
      <c r="B109" s="34" t="inlineStr">
        <is>
          <t>NIL</t>
        </is>
      </c>
    </row>
    <row r="110" ht="43.5" customHeight="1">
      <c r="A110" s="48" t="inlineStr">
        <is>
          <t>6. Investment in foreign securities/ADRs/GDRs at the end of the month</t>
        </is>
      </c>
      <c r="B110" s="34" t="inlineStr">
        <is>
          <t>NIL</t>
        </is>
      </c>
    </row>
    <row r="111">
      <c r="A111" t="inlineStr">
        <is>
          <t>7. Average Portfolio Maturity</t>
        </is>
      </c>
      <c r="B111" s="51">
        <f>B126</f>
        <v/>
      </c>
    </row>
    <row r="112" ht="72.5" customHeight="1">
      <c r="A112" s="48" t="inlineStr">
        <is>
          <t>8. Total gross exposure to derivative instruments (excluding reversed positions) at the end of the month (Rs. in Lakhs)</t>
        </is>
      </c>
      <c r="B112" s="34" t="inlineStr">
        <is>
          <t>NIL</t>
        </is>
      </c>
    </row>
    <row r="113">
      <c r="B113" s="34" t="n"/>
    </row>
    <row r="114" ht="58" customHeight="1">
      <c r="A114" s="48" t="inlineStr">
        <is>
          <t>9. Margin Deposits includes Margin money placed on derivatives other than margin money placed with bank</t>
        </is>
      </c>
      <c r="B114" s="34" t="inlineStr">
        <is>
          <t>NIL</t>
        </is>
      </c>
    </row>
    <row r="115" ht="58" customHeight="1">
      <c r="A115" s="48" t="inlineStr">
        <is>
          <t>10. Value of investment made by other schemes under same management (Rs. In Lakhs)</t>
        </is>
      </c>
      <c r="B115" t="n">
        <v>50121.62</v>
      </c>
    </row>
    <row r="116" ht="43.5" customHeight="1">
      <c r="A116" s="48" t="inlineStr">
        <is>
          <t>11. Number of instance of deviation In valuation of securities</t>
        </is>
      </c>
      <c r="B116" s="34" t="inlineStr">
        <is>
          <t>NIL</t>
        </is>
      </c>
    </row>
    <row r="117" ht="43.5" customHeight="1">
      <c r="A117" s="48" t="inlineStr">
        <is>
          <t>12. Total value and percentage of illiquid equity shares / securities</t>
        </is>
      </c>
      <c r="B117" s="34" t="inlineStr">
        <is>
          <t>NIL</t>
        </is>
      </c>
    </row>
    <row r="119">
      <c r="A119" t="inlineStr">
        <is>
          <t>Portfolio Information</t>
        </is>
      </c>
    </row>
    <row r="120">
      <c r="A120" s="53" t="inlineStr">
        <is>
          <t>Scheme Name :</t>
        </is>
      </c>
      <c r="B120" s="53" t="inlineStr">
        <is>
          <t>Edelweiss Money Market Fund</t>
        </is>
      </c>
    </row>
    <row r="121">
      <c r="A121" s="53" t="inlineStr">
        <is>
          <t>Description (if any)</t>
        </is>
      </c>
      <c r="B121" s="53" t="inlineStr">
        <is>
          <t>Money Market Fund</t>
        </is>
      </c>
    </row>
    <row r="122">
      <c r="A122" s="53" t="n"/>
      <c r="B122" s="53" t="n"/>
    </row>
    <row r="123">
      <c r="A123" s="53" t="inlineStr">
        <is>
          <t>Annualised Portfolio YTM* :</t>
        </is>
      </c>
      <c r="B123" s="54" t="n">
        <v>6.194659774518884</v>
      </c>
    </row>
    <row r="124">
      <c r="A124" s="53" t="n"/>
      <c r="B124" s="53" t="n"/>
    </row>
    <row r="125">
      <c r="A125" s="53" t="inlineStr">
        <is>
          <t>Macaulay Duration</t>
        </is>
      </c>
      <c r="B125" s="55" t="n">
        <v>0.4286</v>
      </c>
    </row>
    <row r="126">
      <c r="A126" s="53" t="inlineStr">
        <is>
          <t>Residual Maturity</t>
        </is>
      </c>
      <c r="B126" s="55" t="n">
        <v>0.4257205968377276</v>
      </c>
    </row>
    <row r="127">
      <c r="A127" s="53" t="n"/>
      <c r="B127" s="53" t="n"/>
    </row>
    <row r="128">
      <c r="A128" s="53" t="inlineStr">
        <is>
          <t xml:space="preserve">As on (Date) </t>
        </is>
      </c>
      <c r="B128" s="56" t="n">
        <v>45961</v>
      </c>
    </row>
    <row r="130" ht="70" customHeight="1">
      <c r="A130" s="82" t="inlineStr">
        <is>
          <t>Scheme Name</t>
        </is>
      </c>
      <c r="B130" s="82" t="inlineStr">
        <is>
          <t>Risk- O - Meter</t>
        </is>
      </c>
      <c r="C130" s="82" t="inlineStr">
        <is>
          <t>Benchmark of the Scheme</t>
        </is>
      </c>
      <c r="D130" s="82" t="inlineStr">
        <is>
          <t>Benchmark Risk-o-meter</t>
        </is>
      </c>
      <c r="E130" s="82" t="inlineStr">
        <is>
          <t>Benchmark of the Scheme</t>
        </is>
      </c>
      <c r="F130" s="82" t="inlineStr">
        <is>
          <t>Benchmark Risk-o-meter</t>
        </is>
      </c>
    </row>
    <row r="131" ht="70" customHeight="1">
      <c r="A131" s="82" t="inlineStr">
        <is>
          <t>Edelweiss Money Market Fund</t>
        </is>
      </c>
      <c r="B131" s="82" t="n"/>
      <c r="C131" s="82" t="inlineStr">
        <is>
          <t>CRISIL Money Market A-I Index (Tier I Benchmark)</t>
        </is>
      </c>
      <c r="D131" s="82" t="n"/>
      <c r="E131" s="82" t="inlineStr">
        <is>
          <t>NIFTY Money Market Index A-I (Tier II Scheme Benchmark)</t>
        </is>
      </c>
      <c r="F131" s="82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G91"/>
  <sheetViews>
    <sheetView showGridLines="0" workbookViewId="0">
      <pane ySplit="4" topLeftCell="A56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BHARAT BOND ETF – APRIL 2033 AS ON OCTOBER 31, 2025</t>
        </is>
      </c>
    </row>
    <row r="2" ht="19.5" customHeight="1">
      <c r="A2" s="81" t="inlineStr">
        <is>
          <t>(An open-ended Target Maturity Exchange Traded Bond Fund investing in constituents of Nifty BHARAT Bond Index - April 2033.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7.55% NPCL NCD RED 23-12-2032**</t>
        </is>
      </c>
      <c r="B11" s="30" t="inlineStr">
        <is>
          <t>INE206D08493</t>
        </is>
      </c>
      <c r="C11" s="30" t="inlineStr">
        <is>
          <t>ICRA AAA</t>
        </is>
      </c>
      <c r="D11" s="13" t="n">
        <v>53500000</v>
      </c>
      <c r="E11" s="14" t="n">
        <v>55393.95</v>
      </c>
      <c r="F11" s="15" t="n">
        <v>0.0877</v>
      </c>
      <c r="G11" s="15" t="n">
        <v>0.06900000000000001</v>
      </c>
    </row>
    <row r="12">
      <c r="A12" s="12" t="inlineStr">
        <is>
          <t>6.90% HUDCO NCD RED 23-04-2032**</t>
        </is>
      </c>
      <c r="B12" s="30" t="inlineStr">
        <is>
          <t>INE031A08962</t>
        </is>
      </c>
      <c r="C12" s="30" t="inlineStr">
        <is>
          <t>ICRA AAA</t>
        </is>
      </c>
      <c r="D12" s="13" t="n">
        <v>50000000</v>
      </c>
      <c r="E12" s="14" t="n">
        <v>49793.5</v>
      </c>
      <c r="F12" s="15" t="n">
        <v>0.0788</v>
      </c>
      <c r="G12" s="15" t="n">
        <v>0.0697</v>
      </c>
    </row>
    <row r="13">
      <c r="A13" s="12" t="inlineStr">
        <is>
          <t>7.54% HPCL NCD RED 15-04-2033**</t>
        </is>
      </c>
      <c r="B13" s="30" t="inlineStr">
        <is>
          <t>INE094A08143</t>
        </is>
      </c>
      <c r="C13" s="30" t="inlineStr">
        <is>
          <t>CRISIL AAA</t>
        </is>
      </c>
      <c r="D13" s="13" t="n">
        <v>40500000</v>
      </c>
      <c r="E13" s="14" t="n">
        <v>42010.04</v>
      </c>
      <c r="F13" s="15" t="n">
        <v>0.0665</v>
      </c>
      <c r="G13" s="15" t="n">
        <v>0.06884899999999999</v>
      </c>
    </row>
    <row r="14">
      <c r="A14" s="12" t="inlineStr">
        <is>
          <t>7.47% IRFC SR166 NCD RED 15-04-2033**</t>
        </is>
      </c>
      <c r="B14" s="30" t="inlineStr">
        <is>
          <t>INE053F08213</t>
        </is>
      </c>
      <c r="C14" s="30" t="inlineStr">
        <is>
          <t>CRISIL AAA</t>
        </is>
      </c>
      <c r="D14" s="13" t="n">
        <v>39500000</v>
      </c>
      <c r="E14" s="14" t="n">
        <v>40436.23</v>
      </c>
      <c r="F14" s="15" t="n">
        <v>0.064</v>
      </c>
      <c r="G14" s="15" t="n">
        <v>0.07055</v>
      </c>
    </row>
    <row r="15">
      <c r="A15" s="12" t="inlineStr">
        <is>
          <t>7.58% POWER FIN NCD RED 15-04-2033**</t>
        </is>
      </c>
      <c r="B15" s="30" t="inlineStr">
        <is>
          <t>INE134E08LW7</t>
        </is>
      </c>
      <c r="C15" s="30" t="inlineStr">
        <is>
          <t>CRISIL AAA</t>
        </is>
      </c>
      <c r="D15" s="13" t="n">
        <v>37700000</v>
      </c>
      <c r="E15" s="14" t="n">
        <v>38798.58</v>
      </c>
      <c r="F15" s="15" t="n">
        <v>0.0614</v>
      </c>
      <c r="G15" s="15" t="n">
        <v>0.07065</v>
      </c>
    </row>
    <row r="16">
      <c r="A16" s="12" t="inlineStr">
        <is>
          <t>7.54% NABARD NCD RED 15-04-2033**</t>
        </is>
      </c>
      <c r="B16" s="30" t="inlineStr">
        <is>
          <t>INE261F08DU6</t>
        </is>
      </c>
      <c r="C16" s="30" t="inlineStr">
        <is>
          <t>CRISIL AAA</t>
        </is>
      </c>
      <c r="D16" s="13" t="n">
        <v>37500000</v>
      </c>
      <c r="E16" s="14" t="n">
        <v>38427.6</v>
      </c>
      <c r="F16" s="15" t="n">
        <v>0.0608</v>
      </c>
      <c r="G16" s="15" t="n">
        <v>0.0709</v>
      </c>
    </row>
    <row r="17">
      <c r="A17" s="12" t="inlineStr">
        <is>
          <t>7.44% NTPC LTD. SR 79 NCD RED 15-04-2033**</t>
        </is>
      </c>
      <c r="B17" s="30" t="inlineStr">
        <is>
          <t>INE733E08239</t>
        </is>
      </c>
      <c r="C17" s="30" t="inlineStr">
        <is>
          <t>CRISIL AAA</t>
        </is>
      </c>
      <c r="D17" s="13" t="n">
        <v>35000000</v>
      </c>
      <c r="E17" s="14" t="n">
        <v>36095.64</v>
      </c>
      <c r="F17" s="15" t="n">
        <v>0.0571</v>
      </c>
      <c r="G17" s="15" t="n">
        <v>0.0689</v>
      </c>
    </row>
    <row r="18">
      <c r="A18" s="12" t="inlineStr">
        <is>
          <t>7.53% RECL SR 217 NCD RED 31-03-2033**</t>
        </is>
      </c>
      <c r="B18" s="30" t="inlineStr">
        <is>
          <t>INE020B08EC1</t>
        </is>
      </c>
      <c r="C18" s="30" t="inlineStr">
        <is>
          <t>CRISIL AAA</t>
        </is>
      </c>
      <c r="D18" s="13" t="n">
        <v>35000000</v>
      </c>
      <c r="E18" s="14" t="n">
        <v>35912.91</v>
      </c>
      <c r="F18" s="15" t="n">
        <v>0.0569</v>
      </c>
      <c r="G18" s="15" t="n">
        <v>0.07055</v>
      </c>
    </row>
    <row r="19">
      <c r="A19" s="12" t="inlineStr">
        <is>
          <t>7.52% HUDCO SERIES B NCD RED 15-04-2033**</t>
        </is>
      </c>
      <c r="B19" s="30" t="inlineStr">
        <is>
          <t>INE031A08863</t>
        </is>
      </c>
      <c r="C19" s="30" t="inlineStr">
        <is>
          <t>ICRA AAA</t>
        </is>
      </c>
      <c r="D19" s="13" t="n">
        <v>35000000</v>
      </c>
      <c r="E19" s="14" t="n">
        <v>35910.25</v>
      </c>
      <c r="F19" s="15" t="n">
        <v>0.0569</v>
      </c>
      <c r="G19" s="15" t="n">
        <v>0.0706</v>
      </c>
    </row>
    <row r="20">
      <c r="A20" s="12" t="inlineStr">
        <is>
          <t>7.75% IRFC NCD RED 15-04-2033**</t>
        </is>
      </c>
      <c r="B20" s="30" t="inlineStr">
        <is>
          <t>INE053F08270</t>
        </is>
      </c>
      <c r="C20" s="30" t="inlineStr">
        <is>
          <t>CRISIL AAA</t>
        </is>
      </c>
      <c r="D20" s="13" t="n">
        <v>34500000</v>
      </c>
      <c r="E20" s="14" t="n">
        <v>35863.47</v>
      </c>
      <c r="F20" s="15" t="n">
        <v>0.0568</v>
      </c>
      <c r="G20" s="15" t="n">
        <v>0.07055</v>
      </c>
    </row>
    <row r="21">
      <c r="A21" s="12" t="inlineStr">
        <is>
          <t>6.92% REC LTD NCD RED 20-03-2032**</t>
        </is>
      </c>
      <c r="B21" s="30" t="inlineStr">
        <is>
          <t>INE020B08DV3</t>
        </is>
      </c>
      <c r="C21" s="30" t="inlineStr">
        <is>
          <t>CRISIL AAA</t>
        </is>
      </c>
      <c r="D21" s="13" t="n">
        <v>24000000</v>
      </c>
      <c r="E21" s="14" t="n">
        <v>23914.61</v>
      </c>
      <c r="F21" s="15" t="n">
        <v>0.0379</v>
      </c>
      <c r="G21" s="15" t="n">
        <v>0.0698</v>
      </c>
    </row>
    <row r="22">
      <c r="A22" s="12" t="inlineStr">
        <is>
          <t>7.70% PFC SR BS226 B NCD RED 15-04-2033**</t>
        </is>
      </c>
      <c r="B22" s="30" t="inlineStr">
        <is>
          <t>INE134E08MI4</t>
        </is>
      </c>
      <c r="C22" s="30" t="inlineStr">
        <is>
          <t>CRISIL AAA</t>
        </is>
      </c>
      <c r="D22" s="13" t="n">
        <v>16000000</v>
      </c>
      <c r="E22" s="14" t="n">
        <v>16564.54</v>
      </c>
      <c r="F22" s="15" t="n">
        <v>0.0262</v>
      </c>
      <c r="G22" s="15" t="n">
        <v>0.07065</v>
      </c>
    </row>
    <row r="23">
      <c r="A23" s="12" t="inlineStr">
        <is>
          <t>7.88% EXIM BANK SR U05 NCD 11-01-2033**</t>
        </is>
      </c>
      <c r="B23" s="30" t="inlineStr">
        <is>
          <t>INE514E08FQ4</t>
        </is>
      </c>
      <c r="C23" s="30" t="inlineStr">
        <is>
          <t>CRISIL AAA</t>
        </is>
      </c>
      <c r="D23" s="13" t="n">
        <v>15000000</v>
      </c>
      <c r="E23" s="14" t="n">
        <v>15733.25</v>
      </c>
      <c r="F23" s="15" t="n">
        <v>0.0249</v>
      </c>
      <c r="G23" s="15" t="n">
        <v>0.06985</v>
      </c>
    </row>
    <row r="24">
      <c r="A24" s="12" t="inlineStr">
        <is>
          <t>8.5% EXIM BANK NCD RED 14-03-2033**</t>
        </is>
      </c>
      <c r="B24" s="30" t="inlineStr">
        <is>
          <t>INE514E08FS0</t>
        </is>
      </c>
      <c r="C24" s="30" t="inlineStr">
        <is>
          <t>CRISIL AAA</t>
        </is>
      </c>
      <c r="D24" s="13" t="n">
        <v>14500000</v>
      </c>
      <c r="E24" s="14" t="n">
        <v>15722.5</v>
      </c>
      <c r="F24" s="15" t="n">
        <v>0.0249</v>
      </c>
      <c r="G24" s="15" t="n">
        <v>0.06985</v>
      </c>
    </row>
    <row r="25">
      <c r="A25" s="12" t="inlineStr">
        <is>
          <t>7.69% RECL SR 218 NCD RED 31-01-2033**</t>
        </is>
      </c>
      <c r="B25" s="30" t="inlineStr">
        <is>
          <t>INE020B08EE7</t>
        </is>
      </c>
      <c r="C25" s="30" t="inlineStr">
        <is>
          <t>CRISIL AAA</t>
        </is>
      </c>
      <c r="D25" s="13" t="n">
        <v>15000000</v>
      </c>
      <c r="E25" s="14" t="n">
        <v>15519.09</v>
      </c>
      <c r="F25" s="15" t="n">
        <v>0.0246</v>
      </c>
      <c r="G25" s="15" t="n">
        <v>0.07055</v>
      </c>
    </row>
    <row r="26">
      <c r="A26" s="12" t="inlineStr">
        <is>
          <t>6.92% POWER FINANCE NCD 14-04-32**</t>
        </is>
      </c>
      <c r="B26" s="30" t="inlineStr">
        <is>
          <t>INE134E08LN6</t>
        </is>
      </c>
      <c r="C26" s="30" t="inlineStr">
        <is>
          <t>CRISIL AAA</t>
        </is>
      </c>
      <c r="D26" s="13" t="n">
        <v>13500000</v>
      </c>
      <c r="E26" s="14" t="n">
        <v>13469.9</v>
      </c>
      <c r="F26" s="15" t="n">
        <v>0.0213</v>
      </c>
      <c r="G26" s="15" t="n">
        <v>0.06965</v>
      </c>
    </row>
    <row r="27">
      <c r="A27" s="12" t="inlineStr">
        <is>
          <t>7.82% PFC SR BS225 NCD RED 11-03-2033**</t>
        </is>
      </c>
      <c r="B27" s="30" t="inlineStr">
        <is>
          <t>INE134E08MD5</t>
        </is>
      </c>
      <c r="C27" s="30" t="inlineStr">
        <is>
          <t>CRISIL AAA</t>
        </is>
      </c>
      <c r="D27" s="13" t="n">
        <v>10000000</v>
      </c>
      <c r="E27" s="14" t="n">
        <v>10415.81</v>
      </c>
      <c r="F27" s="15" t="n">
        <v>0.0165</v>
      </c>
      <c r="G27" s="15" t="n">
        <v>0.07065</v>
      </c>
    </row>
    <row r="28">
      <c r="A28" s="12" t="inlineStr">
        <is>
          <t>7.65% IRFC NCD SR167 RED 30-12-2032**</t>
        </is>
      </c>
      <c r="B28" s="30" t="inlineStr">
        <is>
          <t>INE053F08221</t>
        </is>
      </c>
      <c r="C28" s="30" t="inlineStr">
        <is>
          <t>CRISIL AAA</t>
        </is>
      </c>
      <c r="D28" s="13" t="n">
        <v>9000000</v>
      </c>
      <c r="E28" s="14" t="n">
        <v>9350.1</v>
      </c>
      <c r="F28" s="15" t="n">
        <v>0.0148</v>
      </c>
      <c r="G28" s="15" t="n">
        <v>0.06945</v>
      </c>
    </row>
    <row r="29">
      <c r="A29" s="12" t="inlineStr">
        <is>
          <t>7.44% NTPC LTD. SR 78 NCD RED 25-08-2032**</t>
        </is>
      </c>
      <c r="B29" s="30" t="inlineStr">
        <is>
          <t>INE733E08221</t>
        </is>
      </c>
      <c r="C29" s="30" t="inlineStr">
        <is>
          <t>CRISIL AAA</t>
        </is>
      </c>
      <c r="D29" s="13" t="n">
        <v>8000000</v>
      </c>
      <c r="E29" s="14" t="n">
        <v>8253.889999999999</v>
      </c>
      <c r="F29" s="15" t="n">
        <v>0.0131</v>
      </c>
      <c r="G29" s="15" t="n">
        <v>0.06834899999999999</v>
      </c>
    </row>
    <row r="30">
      <c r="A30" s="12" t="inlineStr">
        <is>
          <t>7.65% IRFC SR 168B NCD RED 18-04-2033**</t>
        </is>
      </c>
      <c r="B30" s="30" t="inlineStr">
        <is>
          <t>INE053F08247</t>
        </is>
      </c>
      <c r="C30" s="30" t="inlineStr">
        <is>
          <t>CRISIL AAA</t>
        </is>
      </c>
      <c r="D30" s="13" t="n">
        <v>2500000</v>
      </c>
      <c r="E30" s="14" t="n">
        <v>2584.75</v>
      </c>
      <c r="F30" s="15" t="n">
        <v>0.0041</v>
      </c>
      <c r="G30" s="15" t="n">
        <v>0.07055</v>
      </c>
    </row>
    <row r="31">
      <c r="A31" s="12" t="inlineStr">
        <is>
          <t>7.40% EXIM BANK NCD SR Z02 RED 14-03-29**</t>
        </is>
      </c>
      <c r="B31" s="30" t="inlineStr">
        <is>
          <t>INE514E08GC2</t>
        </is>
      </c>
      <c r="C31" s="30" t="inlineStr">
        <is>
          <t>CRISIL AAA</t>
        </is>
      </c>
      <c r="D31" s="13" t="n">
        <v>2500000</v>
      </c>
      <c r="E31" s="14" t="n">
        <v>2555.37</v>
      </c>
      <c r="F31" s="15" t="n">
        <v>0.004</v>
      </c>
      <c r="G31" s="15" t="n">
        <v>0.06625</v>
      </c>
    </row>
    <row r="32">
      <c r="A32" s="12" t="inlineStr">
        <is>
          <t>7.69% NABARD NCD SR LTIF 1E 31-03-2032</t>
        </is>
      </c>
      <c r="B32" s="30" t="inlineStr">
        <is>
          <t>INE261F08832</t>
        </is>
      </c>
      <c r="C32" s="30" t="inlineStr">
        <is>
          <t>CRISIL AAA</t>
        </is>
      </c>
      <c r="D32" s="13" t="n">
        <v>1000000</v>
      </c>
      <c r="E32" s="14" t="n">
        <v>1034.06</v>
      </c>
      <c r="F32" s="15" t="n">
        <v>0.0016</v>
      </c>
      <c r="G32" s="15" t="n">
        <v>0.07000000000000001</v>
      </c>
    </row>
    <row r="33">
      <c r="A33" s="16" t="inlineStr">
        <is>
          <t>Sub Total</t>
        </is>
      </c>
      <c r="B33" s="31" t="n"/>
      <c r="C33" s="31" t="n"/>
      <c r="D33" s="17" t="n"/>
      <c r="E33" s="18" t="n">
        <v>543760.04</v>
      </c>
      <c r="F33" s="19" t="n">
        <v>0.8608</v>
      </c>
      <c r="G33" s="20" t="n"/>
    </row>
    <row r="34">
      <c r="A34" s="12" t="n"/>
      <c r="B34" s="30" t="n"/>
      <c r="C34" s="30" t="n"/>
      <c r="D34" s="13" t="n"/>
      <c r="E34" s="14" t="n"/>
      <c r="F34" s="15" t="n"/>
      <c r="G34" s="15" t="n"/>
    </row>
    <row r="35">
      <c r="A35" s="16" t="inlineStr">
        <is>
          <t>Government Securities</t>
        </is>
      </c>
      <c r="B35" s="30" t="n"/>
      <c r="C35" s="30" t="n"/>
      <c r="D35" s="13" t="n"/>
      <c r="E35" s="14" t="n"/>
      <c r="F35" s="15" t="n"/>
      <c r="G35" s="15" t="n"/>
    </row>
    <row r="36">
      <c r="A36" s="12" t="inlineStr">
        <is>
          <t>7.26% GOVT OF INDIA RED 06-02-2033</t>
        </is>
      </c>
      <c r="B36" s="30" t="inlineStr">
        <is>
          <t>IN0020220151</t>
        </is>
      </c>
      <c r="C36" s="30" t="inlineStr">
        <is>
          <t>SOVEREIGN</t>
        </is>
      </c>
      <c r="D36" s="13" t="n">
        <v>59500000</v>
      </c>
      <c r="E36" s="14" t="n">
        <v>61792.24</v>
      </c>
      <c r="F36" s="15" t="n">
        <v>0.0978</v>
      </c>
      <c r="G36" s="15" t="n">
        <v>0.0669</v>
      </c>
    </row>
    <row r="37">
      <c r="A37" s="16" t="inlineStr">
        <is>
          <t>Sub Total</t>
        </is>
      </c>
      <c r="B37" s="31" t="n"/>
      <c r="C37" s="31" t="n"/>
      <c r="D37" s="17" t="n"/>
      <c r="E37" s="18" t="n">
        <v>61792.24</v>
      </c>
      <c r="F37" s="19" t="n">
        <v>0.0978</v>
      </c>
      <c r="G37" s="20" t="n"/>
    </row>
    <row r="38">
      <c r="A38" s="12" t="n"/>
      <c r="B38" s="30" t="n"/>
      <c r="C38" s="30" t="n"/>
      <c r="D38" s="13" t="n"/>
      <c r="E38" s="14" t="n"/>
      <c r="F38" s="15" t="n"/>
      <c r="G38" s="15" t="n"/>
    </row>
    <row r="39">
      <c r="A39" s="16" t="inlineStr">
        <is>
          <t>(b)Privately Placed/Unlisted</t>
        </is>
      </c>
      <c r="B39" s="30" t="n"/>
      <c r="C39" s="30" t="n"/>
      <c r="D39" s="13" t="n"/>
      <c r="E39" s="14" t="n"/>
      <c r="F39" s="15" t="n"/>
      <c r="G39" s="15" t="n"/>
    </row>
    <row r="40">
      <c r="A40" s="16" t="inlineStr">
        <is>
          <t>Sub Total</t>
        </is>
      </c>
      <c r="B40" s="30" t="n"/>
      <c r="C40" s="30" t="n"/>
      <c r="D40" s="13" t="n"/>
      <c r="E40" s="35" t="inlineStr">
        <is>
          <t>NIL</t>
        </is>
      </c>
      <c r="F40" s="36" t="inlineStr">
        <is>
          <t>NIL</t>
        </is>
      </c>
      <c r="G40" s="15" t="n"/>
    </row>
    <row r="41">
      <c r="A41" s="12" t="n"/>
      <c r="B41" s="30" t="n"/>
      <c r="C41" s="30" t="n"/>
      <c r="D41" s="13" t="n"/>
      <c r="E41" s="14" t="n"/>
      <c r="F41" s="15" t="n"/>
      <c r="G41" s="15" t="n"/>
    </row>
    <row r="42">
      <c r="A42" s="16" t="inlineStr">
        <is>
          <t>(c)Securitised Debt Instruments</t>
        </is>
      </c>
      <c r="B42" s="30" t="n"/>
      <c r="C42" s="30" t="n"/>
      <c r="D42" s="13" t="n"/>
      <c r="E42" s="14" t="n"/>
      <c r="F42" s="15" t="n"/>
      <c r="G42" s="15" t="n"/>
    </row>
    <row r="43">
      <c r="A43" s="16" t="inlineStr">
        <is>
          <t>Sub Total</t>
        </is>
      </c>
      <c r="B43" s="30" t="n"/>
      <c r="C43" s="30" t="n"/>
      <c r="D43" s="13" t="n"/>
      <c r="E43" s="35" t="inlineStr">
        <is>
          <t>NIL</t>
        </is>
      </c>
      <c r="F43" s="36" t="inlineStr">
        <is>
          <t>NIL</t>
        </is>
      </c>
      <c r="G43" s="15" t="n"/>
    </row>
    <row r="44">
      <c r="A44" s="12" t="n"/>
      <c r="B44" s="30" t="n"/>
      <c r="C44" s="30" t="n"/>
      <c r="D44" s="13" t="n"/>
      <c r="E44" s="14" t="n"/>
      <c r="F44" s="15" t="n"/>
      <c r="G44" s="15" t="n"/>
    </row>
    <row r="45">
      <c r="A45" s="21" t="inlineStr">
        <is>
          <t>TOTAL</t>
        </is>
      </c>
      <c r="B45" s="32" t="n"/>
      <c r="C45" s="32" t="n"/>
      <c r="D45" s="22" t="n"/>
      <c r="E45" s="18" t="n">
        <v>605552.28</v>
      </c>
      <c r="F45" s="19" t="n">
        <v>0.9586</v>
      </c>
      <c r="G45" s="20" t="n"/>
    </row>
    <row r="46">
      <c r="A46" s="12" t="n"/>
      <c r="B46" s="30" t="n"/>
      <c r="C46" s="30" t="n"/>
      <c r="D46" s="13" t="n"/>
      <c r="E46" s="14" t="n"/>
      <c r="F46" s="15" t="n"/>
      <c r="G46" s="15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16" t="inlineStr">
        <is>
          <t>TREPS / Reverse Repo</t>
        </is>
      </c>
      <c r="B48" s="30" t="n"/>
      <c r="C48" s="30" t="n"/>
      <c r="D48" s="13" t="n"/>
      <c r="E48" s="14" t="n"/>
      <c r="F48" s="15" t="n"/>
      <c r="G48" s="15" t="n"/>
    </row>
    <row r="49">
      <c r="A49" s="12" t="inlineStr">
        <is>
          <t>Clearing Corporation of India Ltd.</t>
        </is>
      </c>
      <c r="B49" s="30" t="n"/>
      <c r="C49" s="30" t="n"/>
      <c r="D49" s="13" t="n"/>
      <c r="E49" s="14" t="n">
        <v>687.6799999999999</v>
      </c>
      <c r="F49" s="15" t="n">
        <v>0.0011</v>
      </c>
      <c r="G49" s="15" t="n">
        <v>0.05596</v>
      </c>
    </row>
    <row r="50">
      <c r="A50" s="16" t="inlineStr">
        <is>
          <t>Sub Total</t>
        </is>
      </c>
      <c r="B50" s="31" t="n"/>
      <c r="C50" s="31" t="n"/>
      <c r="D50" s="17" t="n"/>
      <c r="E50" s="18" t="n">
        <v>687.6799999999999</v>
      </c>
      <c r="F50" s="19" t="n">
        <v>0.0011</v>
      </c>
      <c r="G50" s="20" t="n"/>
    </row>
    <row r="51">
      <c r="A51" s="12" t="n"/>
      <c r="B51" s="30" t="n"/>
      <c r="C51" s="30" t="n"/>
      <c r="D51" s="13" t="n"/>
      <c r="E51" s="14" t="n"/>
      <c r="F51" s="15" t="n"/>
      <c r="G51" s="15" t="n"/>
    </row>
    <row r="52">
      <c r="A52" s="21" t="inlineStr">
        <is>
          <t>TOTAL</t>
        </is>
      </c>
      <c r="B52" s="32" t="n"/>
      <c r="C52" s="32" t="n"/>
      <c r="D52" s="22" t="n"/>
      <c r="E52" s="18" t="n">
        <v>687.6799999999999</v>
      </c>
      <c r="F52" s="19" t="n">
        <v>0.0011</v>
      </c>
      <c r="G52" s="20" t="n"/>
    </row>
    <row r="53">
      <c r="A53" s="12" t="inlineStr">
        <is>
          <t>Accrued Interest</t>
        </is>
      </c>
      <c r="B53" s="30" t="n"/>
      <c r="C53" s="30" t="n"/>
      <c r="D53" s="13" t="n"/>
      <c r="E53" s="14" t="n">
        <v>25428.3453385</v>
      </c>
      <c r="F53" s="15" t="n">
        <v>0.040258</v>
      </c>
      <c r="G53" s="15" t="n"/>
    </row>
    <row r="54">
      <c r="A54" s="12" t="inlineStr">
        <is>
          <t>Net Receivables/(Payables)</t>
        </is>
      </c>
      <c r="B54" s="30" t="n"/>
      <c r="C54" s="30" t="n"/>
      <c r="D54" s="13" t="n"/>
      <c r="E54" s="23" t="n">
        <v>-33.7453385</v>
      </c>
      <c r="F54" s="15" t="n">
        <v>4.2e-05</v>
      </c>
      <c r="G54" s="15" t="n">
        <v>0.05596</v>
      </c>
    </row>
    <row r="55">
      <c r="A55" s="25" t="inlineStr">
        <is>
          <t>GRAND TOTAL</t>
        </is>
      </c>
      <c r="B55" s="33" t="n"/>
      <c r="C55" s="33" t="n"/>
      <c r="D55" s="26" t="n"/>
      <c r="E55" s="27" t="n">
        <v>631634.5600000001</v>
      </c>
      <c r="F55" s="28" t="n">
        <v>1</v>
      </c>
      <c r="G55" s="28" t="n"/>
    </row>
    <row r="57">
      <c r="A57" s="80" t="inlineStr">
        <is>
          <t>**Non Traded Security</t>
        </is>
      </c>
    </row>
    <row r="58">
      <c r="A58" s="80" t="inlineStr">
        <is>
          <t>In accordance with SEBI Circular no. SEBI/HO/IMD/PoD2/P/CIR/2024/183 dated December 13, 2024, Debt Index Replication Factor (DIRF) is 68.23%.</t>
        </is>
      </c>
    </row>
    <row r="60">
      <c r="A60" s="80" t="inlineStr">
        <is>
          <t>Notes:</t>
        </is>
      </c>
    </row>
    <row r="61" ht="29" customHeight="1">
      <c r="A61" s="48" t="inlineStr">
        <is>
          <t>1. Security in default beyond its maturiy date</t>
        </is>
      </c>
      <c r="B61" s="34" t="inlineStr">
        <is>
          <t>NIL</t>
        </is>
      </c>
    </row>
    <row r="62">
      <c r="A62" t="inlineStr">
        <is>
          <t>2. NAV at the beginning of the period (Rs. per unit)</t>
        </is>
      </c>
    </row>
    <row r="63">
      <c r="A63" t="inlineStr">
        <is>
          <t>Plan /option (Face Value 1000)</t>
        </is>
      </c>
      <c r="B63" t="inlineStr">
        <is>
          <t>As on</t>
        </is>
      </c>
      <c r="C63" t="inlineStr">
        <is>
          <t>As on</t>
        </is>
      </c>
    </row>
    <row r="64">
      <c r="B64" s="49" t="n">
        <v>45930</v>
      </c>
      <c r="C64" s="49" t="n">
        <v>45961</v>
      </c>
    </row>
    <row r="65">
      <c r="A65" t="inlineStr">
        <is>
          <t>Growth Option</t>
        </is>
      </c>
      <c r="B65" t="n">
        <v>1254.422</v>
      </c>
      <c r="C65" t="n">
        <v>1266.7208</v>
      </c>
    </row>
    <row r="67">
      <c r="A67" t="inlineStr">
        <is>
          <t xml:space="preserve">3. Total Dividend (Net) declared during the month </t>
        </is>
      </c>
      <c r="B67" s="34" t="inlineStr">
        <is>
          <t>NIL</t>
        </is>
      </c>
    </row>
    <row r="68">
      <c r="A68" t="inlineStr">
        <is>
          <t>4. Bonus was declared during the month</t>
        </is>
      </c>
      <c r="B68" s="34" t="inlineStr">
        <is>
          <t>NIL</t>
        </is>
      </c>
    </row>
    <row r="69" ht="58" customHeight="1">
      <c r="A69" s="48" t="inlineStr">
        <is>
          <t>5. Investment in Repo of Corporate Debt Securities during the month ended October 31, 2025</t>
        </is>
      </c>
      <c r="B69" s="34" t="inlineStr">
        <is>
          <t>NIL</t>
        </is>
      </c>
    </row>
    <row r="70" ht="43.5" customHeight="1">
      <c r="A70" s="48" t="inlineStr">
        <is>
          <t>6. Investment in foreign securities/ADRs/GDRs at the end of the month</t>
        </is>
      </c>
      <c r="B70" s="34" t="inlineStr">
        <is>
          <t>NIL</t>
        </is>
      </c>
    </row>
    <row r="71">
      <c r="A71" t="inlineStr">
        <is>
          <t>7. Average Portfolio Maturity</t>
        </is>
      </c>
      <c r="B71" s="51">
        <f>B86</f>
        <v/>
      </c>
    </row>
    <row r="72" ht="72.5" customHeight="1">
      <c r="A72" s="48" t="inlineStr">
        <is>
          <t>8. Total gross exposure to derivative instruments (excluding reversed positions) at the end of the month (Rs. in Lakhs)</t>
        </is>
      </c>
      <c r="B72" s="34" t="inlineStr">
        <is>
          <t>NIL</t>
        </is>
      </c>
    </row>
    <row r="73">
      <c r="B73" s="34" t="n"/>
    </row>
    <row r="74" ht="58" customHeight="1">
      <c r="A74" s="48" t="inlineStr">
        <is>
          <t>9. Margin Deposits includes Margin money placed on derivatives other than margin money placed with bank</t>
        </is>
      </c>
      <c r="B74" s="34" t="inlineStr">
        <is>
          <t>NIL</t>
        </is>
      </c>
    </row>
    <row r="75" ht="58" customHeight="1">
      <c r="A75" s="48" t="inlineStr">
        <is>
          <t>10. Value of investment made by other schemes under same management (Rs. In Lakhs)</t>
        </is>
      </c>
      <c r="B75" t="n">
        <v>224429.92</v>
      </c>
    </row>
    <row r="76" ht="43.5" customHeight="1">
      <c r="A76" s="48" t="inlineStr">
        <is>
          <t>11. Number of instance of deviation In valuation of securities</t>
        </is>
      </c>
      <c r="B76" s="34" t="inlineStr">
        <is>
          <t>NIL</t>
        </is>
      </c>
    </row>
    <row r="77" ht="43.5" customHeight="1">
      <c r="A77" s="48" t="inlineStr">
        <is>
          <t>12. Total value and percentage of illiquid equity shares / securities</t>
        </is>
      </c>
      <c r="B77" s="34" t="inlineStr">
        <is>
          <t>NIL</t>
        </is>
      </c>
    </row>
    <row r="79">
      <c r="A79" t="inlineStr">
        <is>
          <t>Portfolio Information</t>
        </is>
      </c>
    </row>
    <row r="80">
      <c r="A80" s="53" t="inlineStr">
        <is>
          <t>Scheme Name :</t>
        </is>
      </c>
      <c r="B80" s="53" t="inlineStr">
        <is>
          <t>BHARAT Bond ETF - April 2033</t>
        </is>
      </c>
    </row>
    <row r="81">
      <c r="A81" s="53" t="inlineStr">
        <is>
          <t>Description (if any)</t>
        </is>
      </c>
      <c r="B81" s="53" t="inlineStr">
        <is>
          <t>Debt ETFs</t>
        </is>
      </c>
    </row>
    <row r="82">
      <c r="A82" s="53" t="n"/>
      <c r="B82" s="53" t="n"/>
    </row>
    <row r="83">
      <c r="A83" s="53" t="inlineStr">
        <is>
          <t>Annualised Portfolio YTM* :</t>
        </is>
      </c>
      <c r="B83" s="54" t="n">
        <v>6.962212495137075</v>
      </c>
    </row>
    <row r="84">
      <c r="A84" s="53" t="n"/>
      <c r="B84" s="53" t="n"/>
    </row>
    <row r="85">
      <c r="A85" s="53" t="inlineStr">
        <is>
          <t>Macaulay Duration</t>
        </is>
      </c>
      <c r="B85" s="55" t="n">
        <v>5.5962</v>
      </c>
    </row>
    <row r="86">
      <c r="A86" s="53" t="inlineStr">
        <is>
          <t>Residual Maturity</t>
        </is>
      </c>
      <c r="B86" s="55" t="n">
        <v>7.207280632199125</v>
      </c>
    </row>
    <row r="87">
      <c r="A87" s="53" t="n"/>
      <c r="B87" s="53" t="n"/>
    </row>
    <row r="88">
      <c r="A88" s="53" t="inlineStr">
        <is>
          <t xml:space="preserve">As on (Date) </t>
        </is>
      </c>
      <c r="B88" s="56" t="n">
        <v>45961</v>
      </c>
    </row>
    <row r="90" ht="70" customHeight="1">
      <c r="A90" s="82" t="inlineStr">
        <is>
          <t>Scheme Name</t>
        </is>
      </c>
      <c r="B90" s="82" t="inlineStr">
        <is>
          <t>Risk- O - Meter</t>
        </is>
      </c>
      <c r="C90" s="82" t="inlineStr">
        <is>
          <t>Benchmark of the Scheme</t>
        </is>
      </c>
      <c r="D90" s="82" t="inlineStr">
        <is>
          <t>Benchmark Risk-o-meter</t>
        </is>
      </c>
    </row>
    <row r="91" ht="70" customHeight="1">
      <c r="A91" s="82" t="inlineStr">
        <is>
          <t>BHARAT Bond ETF – April 2033</t>
        </is>
      </c>
      <c r="B91" s="82" t="n"/>
      <c r="C91" s="82" t="inlineStr">
        <is>
          <t>Nifty BHARAT Bond Index - April 2033</t>
        </is>
      </c>
      <c r="D91" s="82" t="n"/>
      <c r="E9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G81"/>
  <sheetViews>
    <sheetView showGridLines="0" workbookViewId="0">
      <pane ySplit="4" topLeftCell="A4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CRISIL IBX 50:50 GILT PLUS SDL JUNE 2027 INDEX FUND AS ON OCTOBER 31, 2025</t>
        </is>
      </c>
    </row>
    <row r="2" ht="19.5" customHeight="1">
      <c r="A2" s="81" t="inlineStr">
        <is>
          <t>(An open-ended target maturity Index Fund investing in the constituents of CRISIL IBX 50:50 Gilt Plus SDL Index – June 2027. A relatively high interest rate risk and relatively low credit risk)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Government Securities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7.38% GOVT OF INDIA RED 20-06-2027</t>
        </is>
      </c>
      <c r="B13" s="30" t="inlineStr">
        <is>
          <t>IN0020220037</t>
        </is>
      </c>
      <c r="C13" s="30" t="inlineStr">
        <is>
          <t>SOVEREIGN</t>
        </is>
      </c>
      <c r="D13" s="13" t="n">
        <v>4825000</v>
      </c>
      <c r="E13" s="14" t="n">
        <v>4948.42</v>
      </c>
      <c r="F13" s="15" t="n">
        <v>0.5224</v>
      </c>
      <c r="G13" s="15" t="n">
        <v>0.05795</v>
      </c>
    </row>
    <row r="14">
      <c r="A14" s="16" t="inlineStr">
        <is>
          <t>Sub Total</t>
        </is>
      </c>
      <c r="B14" s="31" t="n"/>
      <c r="C14" s="31" t="n"/>
      <c r="D14" s="17" t="n"/>
      <c r="E14" s="18" t="n">
        <v>4948.42</v>
      </c>
      <c r="F14" s="19" t="n">
        <v>0.5224</v>
      </c>
      <c r="G14" s="20" t="n"/>
    </row>
    <row r="15">
      <c r="A15" s="12" t="n"/>
      <c r="B15" s="30" t="n"/>
      <c r="C15" s="30" t="n"/>
      <c r="D15" s="13" t="n"/>
      <c r="E15" s="14" t="n"/>
      <c r="F15" s="15" t="n"/>
      <c r="G15" s="15" t="n"/>
    </row>
    <row r="16">
      <c r="A16" s="16" t="inlineStr">
        <is>
          <t>State Development Loan</t>
        </is>
      </c>
      <c r="B16" s="30" t="n"/>
      <c r="C16" s="30" t="n"/>
      <c r="D16" s="13" t="n"/>
      <c r="E16" s="14" t="n"/>
      <c r="F16" s="15" t="n"/>
      <c r="G16" s="15" t="n"/>
    </row>
    <row r="17">
      <c r="A17" s="12" t="inlineStr">
        <is>
          <t>7.16% TAMILNADU SDL RED 11-01-2027</t>
        </is>
      </c>
      <c r="B17" s="30" t="inlineStr">
        <is>
          <t>IN3120160178</t>
        </is>
      </c>
      <c r="C17" s="30" t="inlineStr">
        <is>
          <t>SOVEREIGN</t>
        </is>
      </c>
      <c r="D17" s="13" t="n">
        <v>1500000</v>
      </c>
      <c r="E17" s="14" t="n">
        <v>1519.58</v>
      </c>
      <c r="F17" s="15" t="n">
        <v>0.1604</v>
      </c>
      <c r="G17" s="15" t="n">
        <v>0.0609</v>
      </c>
    </row>
    <row r="18">
      <c r="A18" s="12" t="inlineStr">
        <is>
          <t>7.71% GUJARAT SDL RED 01-03-2027</t>
        </is>
      </c>
      <c r="B18" s="30" t="inlineStr">
        <is>
          <t>IN1520160202</t>
        </is>
      </c>
      <c r="C18" s="30" t="inlineStr">
        <is>
          <t>SOVEREIGN</t>
        </is>
      </c>
      <c r="D18" s="13" t="n">
        <v>1000000</v>
      </c>
      <c r="E18" s="14" t="n">
        <v>1021.41</v>
      </c>
      <c r="F18" s="15" t="n">
        <v>0.1078</v>
      </c>
      <c r="G18" s="15" t="n">
        <v>0.060952</v>
      </c>
    </row>
    <row r="19">
      <c r="A19" s="12" t="inlineStr">
        <is>
          <t>7.52% TAMIL NADU SDL RED 24-05-2027</t>
        </is>
      </c>
      <c r="B19" s="30" t="inlineStr">
        <is>
          <t>IN3120170037</t>
        </is>
      </c>
      <c r="C19" s="30" t="inlineStr">
        <is>
          <t>SOVEREIGN</t>
        </is>
      </c>
      <c r="D19" s="13" t="n">
        <v>500000</v>
      </c>
      <c r="E19" s="14" t="n">
        <v>511.08</v>
      </c>
      <c r="F19" s="15" t="n">
        <v>0.054</v>
      </c>
      <c r="G19" s="15" t="n">
        <v>0.061003</v>
      </c>
    </row>
    <row r="20">
      <c r="A20" s="12" t="inlineStr">
        <is>
          <t>7.51% MAHARASHTRA SDL RED 24-05-2027</t>
        </is>
      </c>
      <c r="B20" s="30" t="inlineStr">
        <is>
          <t>IN2220170020</t>
        </is>
      </c>
      <c r="C20" s="30" t="inlineStr">
        <is>
          <t>SOVEREIGN</t>
        </is>
      </c>
      <c r="D20" s="13" t="n">
        <v>500000</v>
      </c>
      <c r="E20" s="14" t="n">
        <v>511.01</v>
      </c>
      <c r="F20" s="15" t="n">
        <v>0.0539</v>
      </c>
      <c r="G20" s="15" t="n">
        <v>0.061003</v>
      </c>
    </row>
    <row r="21">
      <c r="A21" s="12" t="inlineStr">
        <is>
          <t>7.52% UTTAR PRADESH SDL 24-05-2027</t>
        </is>
      </c>
      <c r="B21" s="30" t="inlineStr">
        <is>
          <t>IN3320170043</t>
        </is>
      </c>
      <c r="C21" s="30" t="inlineStr">
        <is>
          <t>SOVEREIGN</t>
        </is>
      </c>
      <c r="D21" s="13" t="n">
        <v>500000</v>
      </c>
      <c r="E21" s="14" t="n">
        <v>510.77</v>
      </c>
      <c r="F21" s="15" t="n">
        <v>0.0539</v>
      </c>
      <c r="G21" s="15" t="n">
        <v>0.061428</v>
      </c>
    </row>
    <row r="22">
      <c r="A22" s="12" t="inlineStr">
        <is>
          <t>7.67% UTTAR PRADESH SDL 12-04-2027</t>
        </is>
      </c>
      <c r="B22" s="30" t="inlineStr">
        <is>
          <t>IN3320170019</t>
        </is>
      </c>
      <c r="C22" s="30" t="inlineStr">
        <is>
          <t>SOVEREIGN</t>
        </is>
      </c>
      <c r="D22" s="13" t="n">
        <v>200000</v>
      </c>
      <c r="E22" s="14" t="n">
        <v>204.41</v>
      </c>
      <c r="F22" s="15" t="n">
        <v>0.0216</v>
      </c>
      <c r="G22" s="15" t="n">
        <v>0.061429</v>
      </c>
    </row>
    <row r="23">
      <c r="A23" s="16" t="inlineStr">
        <is>
          <t>Sub Total</t>
        </is>
      </c>
      <c r="B23" s="31" t="n"/>
      <c r="C23" s="31" t="n"/>
      <c r="D23" s="17" t="n"/>
      <c r="E23" s="18" t="n">
        <v>4278.26</v>
      </c>
      <c r="F23" s="19" t="n">
        <v>0.4516</v>
      </c>
      <c r="G23" s="20" t="n"/>
    </row>
    <row r="24">
      <c r="A24" s="12" t="n"/>
      <c r="B24" s="30" t="n"/>
      <c r="C24" s="30" t="n"/>
      <c r="D24" s="13" t="n"/>
      <c r="E24" s="14" t="n"/>
      <c r="F24" s="15" t="n"/>
      <c r="G24" s="15" t="n"/>
    </row>
    <row r="25">
      <c r="A25" s="12" t="n"/>
      <c r="B25" s="30" t="n"/>
      <c r="C25" s="30" t="n"/>
      <c r="D25" s="13" t="n"/>
      <c r="E25" s="14" t="n"/>
      <c r="F25" s="15" t="n"/>
      <c r="G25" s="15" t="n"/>
    </row>
    <row r="26">
      <c r="A26" s="16" t="inlineStr">
        <is>
          <t>(b)Privately Placed/Unlisted</t>
        </is>
      </c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Sub Total</t>
        </is>
      </c>
      <c r="B27" s="30" t="n"/>
      <c r="C27" s="30" t="n"/>
      <c r="D27" s="13" t="n"/>
      <c r="E27" s="35" t="inlineStr">
        <is>
          <t>NIL</t>
        </is>
      </c>
      <c r="F27" s="36" t="inlineStr">
        <is>
          <t>NIL</t>
        </is>
      </c>
      <c r="G27" s="15" t="n"/>
    </row>
    <row r="28">
      <c r="A28" s="12" t="n"/>
      <c r="B28" s="30" t="n"/>
      <c r="C28" s="30" t="n"/>
      <c r="D28" s="13" t="n"/>
      <c r="E28" s="14" t="n"/>
      <c r="F28" s="15" t="n"/>
      <c r="G28" s="15" t="n"/>
    </row>
    <row r="29">
      <c r="A29" s="16" t="inlineStr">
        <is>
          <t>(c)Securitised Debt Instruments</t>
        </is>
      </c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Sub Total</t>
        </is>
      </c>
      <c r="B30" s="30" t="n"/>
      <c r="C30" s="30" t="n"/>
      <c r="D30" s="13" t="n"/>
      <c r="E30" s="35" t="inlineStr">
        <is>
          <t>NIL</t>
        </is>
      </c>
      <c r="F30" s="36" t="inlineStr">
        <is>
          <t>NIL</t>
        </is>
      </c>
      <c r="G30" s="15" t="n"/>
    </row>
    <row r="31">
      <c r="A31" s="12" t="n"/>
      <c r="B31" s="30" t="n"/>
      <c r="C31" s="30" t="n"/>
      <c r="D31" s="13" t="n"/>
      <c r="E31" s="14" t="n"/>
      <c r="F31" s="15" t="n"/>
      <c r="G31" s="15" t="n"/>
    </row>
    <row r="32">
      <c r="A32" s="21" t="inlineStr">
        <is>
          <t>TOTAL</t>
        </is>
      </c>
      <c r="B32" s="32" t="n"/>
      <c r="C32" s="32" t="n"/>
      <c r="D32" s="22" t="n"/>
      <c r="E32" s="18" t="n">
        <v>9226.68</v>
      </c>
      <c r="F32" s="19" t="n">
        <v>0.974</v>
      </c>
      <c r="G32" s="20" t="n"/>
    </row>
    <row r="33">
      <c r="A33" s="12" t="n"/>
      <c r="B33" s="30" t="n"/>
      <c r="C33" s="30" t="n"/>
      <c r="D33" s="13" t="n"/>
      <c r="E33" s="14" t="n"/>
      <c r="F33" s="15" t="n"/>
      <c r="G33" s="15" t="n"/>
    </row>
    <row r="34">
      <c r="A34" s="12" t="n"/>
      <c r="B34" s="30" t="n"/>
      <c r="C34" s="30" t="n"/>
      <c r="D34" s="13" t="n"/>
      <c r="E34" s="14" t="n"/>
      <c r="F34" s="15" t="n"/>
      <c r="G34" s="15" t="n"/>
    </row>
    <row r="35">
      <c r="A35" s="16" t="inlineStr">
        <is>
          <t>TREPS / Reverse Repo</t>
        </is>
      </c>
      <c r="B35" s="30" t="n"/>
      <c r="C35" s="30" t="n"/>
      <c r="D35" s="13" t="n"/>
      <c r="E35" s="14" t="n"/>
      <c r="F35" s="15" t="n"/>
      <c r="G35" s="15" t="n"/>
    </row>
    <row r="36">
      <c r="A36" s="12" t="inlineStr">
        <is>
          <t>Clearing Corporation of India Ltd.</t>
        </is>
      </c>
      <c r="B36" s="30" t="n"/>
      <c r="C36" s="30" t="n"/>
      <c r="D36" s="13" t="n"/>
      <c r="E36" s="14" t="n">
        <v>22.99</v>
      </c>
      <c r="F36" s="15" t="n">
        <v>0.0024</v>
      </c>
      <c r="G36" s="15" t="n">
        <v>0.05596</v>
      </c>
    </row>
    <row r="37">
      <c r="A37" s="16" t="inlineStr">
        <is>
          <t>Sub Total</t>
        </is>
      </c>
      <c r="B37" s="31" t="n"/>
      <c r="C37" s="31" t="n"/>
      <c r="D37" s="17" t="n"/>
      <c r="E37" s="18" t="n">
        <v>22.99</v>
      </c>
      <c r="F37" s="19" t="n">
        <v>0.0024</v>
      </c>
      <c r="G37" s="20" t="n"/>
    </row>
    <row r="38">
      <c r="A38" s="12" t="n"/>
      <c r="B38" s="30" t="n"/>
      <c r="C38" s="30" t="n"/>
      <c r="D38" s="13" t="n"/>
      <c r="E38" s="14" t="n"/>
      <c r="F38" s="15" t="n"/>
      <c r="G38" s="15" t="n"/>
    </row>
    <row r="39">
      <c r="A39" s="21" t="inlineStr">
        <is>
          <t>TOTAL</t>
        </is>
      </c>
      <c r="B39" s="32" t="n"/>
      <c r="C39" s="32" t="n"/>
      <c r="D39" s="22" t="n"/>
      <c r="E39" s="18" t="n">
        <v>22.99</v>
      </c>
      <c r="F39" s="19" t="n">
        <v>0.0024</v>
      </c>
      <c r="G39" s="20" t="n"/>
    </row>
    <row r="40">
      <c r="A40" s="12" t="inlineStr">
        <is>
          <t>Accrued Interest</t>
        </is>
      </c>
      <c r="B40" s="30" t="n"/>
      <c r="C40" s="30" t="n"/>
      <c r="D40" s="13" t="n"/>
      <c r="E40" s="14" t="n">
        <v>225.2267052</v>
      </c>
      <c r="F40" s="15" t="n">
        <v>0.023776</v>
      </c>
      <c r="G40" s="15" t="n"/>
    </row>
    <row r="41">
      <c r="A41" s="12" t="inlineStr">
        <is>
          <t>Net Receivables/(Payables)</t>
        </is>
      </c>
      <c r="B41" s="30" t="n"/>
      <c r="C41" s="30" t="n"/>
      <c r="D41" s="13" t="n"/>
      <c r="E41" s="23" t="n">
        <v>-2.3467052</v>
      </c>
      <c r="F41" s="24" t="n">
        <v>-0.000176</v>
      </c>
      <c r="G41" s="15" t="n">
        <v>0.055959</v>
      </c>
    </row>
    <row r="42">
      <c r="A42" s="25" t="inlineStr">
        <is>
          <t>GRAND TOTAL</t>
        </is>
      </c>
      <c r="B42" s="33" t="n"/>
      <c r="C42" s="33" t="n"/>
      <c r="D42" s="26" t="n"/>
      <c r="E42" s="27" t="n">
        <v>9472.549999999999</v>
      </c>
      <c r="F42" s="28" t="n">
        <v>1</v>
      </c>
      <c r="G42" s="28" t="n"/>
    </row>
    <row r="44">
      <c r="A44" s="80" t="inlineStr">
        <is>
          <t>**Non Traded Security</t>
        </is>
      </c>
    </row>
    <row r="45">
      <c r="A45" s="80" t="inlineStr">
        <is>
          <t>In accordance with SEBI Circular no. SEBI/HO/IMD/PoD2/P/CIR/2024/183 dated December 13, 2024, Debt Index Replication Factor (DIRF) is 96.14%.</t>
        </is>
      </c>
    </row>
    <row r="47">
      <c r="A47" s="80" t="inlineStr">
        <is>
          <t>Notes:</t>
        </is>
      </c>
    </row>
    <row r="48">
      <c r="A48" s="48" t="inlineStr">
        <is>
          <t>1. Security in default beyond its maturiy date</t>
        </is>
      </c>
      <c r="B48" s="34" t="inlineStr">
        <is>
          <t>NIL</t>
        </is>
      </c>
    </row>
    <row r="49">
      <c r="A49" t="inlineStr">
        <is>
          <t>2. NAV at the beginning of the period (Rs. per unit)</t>
        </is>
      </c>
    </row>
    <row r="50">
      <c r="A50" t="inlineStr">
        <is>
          <t>Plan /option (Face Value 10)</t>
        </is>
      </c>
      <c r="B50" t="inlineStr">
        <is>
          <t>As on</t>
        </is>
      </c>
      <c r="C50" t="inlineStr">
        <is>
          <t>As on</t>
        </is>
      </c>
    </row>
    <row r="51">
      <c r="B51" s="49" t="n">
        <v>45930</v>
      </c>
      <c r="C51" s="49" t="n">
        <v>45961</v>
      </c>
    </row>
    <row r="52">
      <c r="A52" t="inlineStr">
        <is>
          <t>Direct Plan  Growth Option</t>
        </is>
      </c>
      <c r="B52" t="n">
        <v>12.5697</v>
      </c>
      <c r="C52" t="n">
        <v>12.6409</v>
      </c>
    </row>
    <row r="53">
      <c r="A53" t="inlineStr">
        <is>
          <t>Direct Plan IDCW Option</t>
        </is>
      </c>
      <c r="B53" t="n">
        <v>12.5692</v>
      </c>
      <c r="C53" t="n">
        <v>12.6403</v>
      </c>
    </row>
    <row r="54">
      <c r="A54" t="inlineStr">
        <is>
          <t>Regular Plan  Growth Option</t>
        </is>
      </c>
      <c r="B54" t="n">
        <v>12.4787</v>
      </c>
      <c r="C54" t="n">
        <v>12.5468</v>
      </c>
    </row>
    <row r="55">
      <c r="A55" t="inlineStr">
        <is>
          <t>Regular Plan IDCW Option</t>
        </is>
      </c>
      <c r="B55" t="n">
        <v>12.4792</v>
      </c>
      <c r="C55" t="n">
        <v>12.5473</v>
      </c>
    </row>
    <row r="57">
      <c r="A57" t="inlineStr">
        <is>
          <t xml:space="preserve">3. Total Dividend (Net) declared during the month </t>
        </is>
      </c>
      <c r="B57" s="34" t="inlineStr">
        <is>
          <t>NIL</t>
        </is>
      </c>
    </row>
    <row r="58">
      <c r="A58" t="inlineStr">
        <is>
          <t>4. Bonus was declared during the month</t>
        </is>
      </c>
      <c r="B58" s="34" t="inlineStr">
        <is>
          <t>NIL</t>
        </is>
      </c>
    </row>
    <row r="59" ht="29" customHeight="1">
      <c r="A59" s="48" t="inlineStr">
        <is>
          <t>5. Investment in Repo of Corporate Debt Securities during the month ended October 31, 2025</t>
        </is>
      </c>
      <c r="B59" s="34" t="inlineStr">
        <is>
          <t>NIL</t>
        </is>
      </c>
    </row>
    <row r="60" ht="29" customHeight="1">
      <c r="A60" s="48" t="inlineStr">
        <is>
          <t>6. Investment in foreign securities/ADRs/GDRs at the end of the month</t>
        </is>
      </c>
      <c r="B60" s="34" t="inlineStr">
        <is>
          <t>NIL</t>
        </is>
      </c>
    </row>
    <row r="61">
      <c r="A61" t="inlineStr">
        <is>
          <t>7. Average Portfolio Maturity</t>
        </is>
      </c>
      <c r="B61" s="51">
        <f>B76</f>
        <v/>
      </c>
    </row>
    <row r="62" ht="43.5" customHeight="1">
      <c r="A62" s="48" t="inlineStr">
        <is>
          <t>8. Total gross exposure to derivative instruments (excluding reversed positions) at the end of the month (Rs. in Lakhs)</t>
        </is>
      </c>
      <c r="B62" s="34" t="inlineStr">
        <is>
          <t>NIL</t>
        </is>
      </c>
    </row>
    <row r="63">
      <c r="B63" s="34" t="n"/>
    </row>
    <row r="64" ht="29" customHeight="1">
      <c r="A64" s="48" t="inlineStr">
        <is>
          <t>9. Margin Deposits includes Margin money placed on derivatives other than margin money placed with bank</t>
        </is>
      </c>
      <c r="B64" s="34" t="inlineStr">
        <is>
          <t>NIL</t>
        </is>
      </c>
    </row>
    <row r="65" ht="29" customHeight="1">
      <c r="A65" s="48" t="inlineStr">
        <is>
          <t>10. Value of investment made by other schemes under same management (Rs. In Lakhs)</t>
        </is>
      </c>
      <c r="B65" t="inlineStr">
        <is>
          <t>NIL</t>
        </is>
      </c>
    </row>
    <row r="66" ht="29" customHeight="1">
      <c r="A66" s="48" t="inlineStr">
        <is>
          <t>11. Number of instance of deviation In valuation of securities</t>
        </is>
      </c>
      <c r="B66" s="34" t="inlineStr">
        <is>
          <t>NIL</t>
        </is>
      </c>
    </row>
    <row r="67" ht="29" customHeight="1">
      <c r="A67" s="48" t="inlineStr">
        <is>
          <t>12. Total value and percentage of illiquid equity shares / securities</t>
        </is>
      </c>
      <c r="B67" s="34" t="inlineStr">
        <is>
          <t>NIL</t>
        </is>
      </c>
    </row>
    <row r="69">
      <c r="A69" t="inlineStr">
        <is>
          <t>Portfolio Information</t>
        </is>
      </c>
    </row>
    <row r="70" ht="58" customHeight="1">
      <c r="A70" s="53" t="inlineStr">
        <is>
          <t>Scheme Name :</t>
        </is>
      </c>
      <c r="B70" s="57" t="inlineStr">
        <is>
          <t xml:space="preserve">EDELWEISS CRISIL IBX 50:50 GILT PLUS SDL JUNE 2027 INDEX FUND </t>
        </is>
      </c>
    </row>
    <row r="71" ht="43.5" customHeight="1">
      <c r="A71" s="53" t="inlineStr">
        <is>
          <t>Description (if any)</t>
        </is>
      </c>
      <c r="B71" s="57" t="inlineStr">
        <is>
          <t>CRISIL Gilt Plus SDL 5050 Jun 2027 Index Fund</t>
        </is>
      </c>
    </row>
    <row r="72">
      <c r="A72" s="53" t="n"/>
      <c r="B72" s="53" t="n"/>
    </row>
    <row r="73">
      <c r="A73" s="53" t="inlineStr">
        <is>
          <t>Annualised Portfolio YTM* :</t>
        </is>
      </c>
      <c r="B73" s="54" t="n">
        <v>5.936564391336038</v>
      </c>
    </row>
    <row r="74">
      <c r="A74" s="53" t="n"/>
      <c r="B74" s="53" t="n"/>
    </row>
    <row r="75">
      <c r="A75" s="53" t="inlineStr">
        <is>
          <t>Macaulay Duration</t>
        </is>
      </c>
      <c r="B75" s="55" t="n">
        <v>1.4231</v>
      </c>
    </row>
    <row r="76">
      <c r="A76" s="53" t="inlineStr">
        <is>
          <t>Residual Maturity</t>
        </is>
      </c>
      <c r="B76" s="55" t="n">
        <v>1.507836421103177</v>
      </c>
    </row>
    <row r="77">
      <c r="A77" s="53" t="n"/>
      <c r="B77" s="53" t="n"/>
    </row>
    <row r="78">
      <c r="A78" s="53" t="inlineStr">
        <is>
          <t xml:space="preserve">As on (Date) </t>
        </is>
      </c>
      <c r="B78" s="56" t="n">
        <v>45961</v>
      </c>
    </row>
    <row r="80" ht="70" customHeight="1">
      <c r="A80" s="82" t="inlineStr">
        <is>
          <t>Scheme Name</t>
        </is>
      </c>
      <c r="B80" s="82" t="inlineStr">
        <is>
          <t>Risk- O - Meter</t>
        </is>
      </c>
      <c r="C80" s="82" t="inlineStr">
        <is>
          <t>Benchmark of the Scheme</t>
        </is>
      </c>
      <c r="D80" s="82" t="inlineStr">
        <is>
          <t>Benchmark Risk-o-meter</t>
        </is>
      </c>
    </row>
    <row r="81" ht="70" customHeight="1">
      <c r="A81" s="82" t="inlineStr">
        <is>
          <t>Edelweiss CRISIL IBX 50-50 Gilt Plus SDL June 2027 Index Fund</t>
        </is>
      </c>
      <c r="B81" s="82" t="n"/>
      <c r="C81" s="82" t="inlineStr">
        <is>
          <t>CRISIL IBX 50:50 Gilt Plus SDL - June 2027</t>
        </is>
      </c>
      <c r="D81" s="82" t="n"/>
      <c r="E8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G54"/>
  <sheetViews>
    <sheetView showGridLines="0" zoomScale="99" workbookViewId="0">
      <pane ySplit="4" topLeftCell="A16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 1D RATE LIQUID ETF AS ON OCTOBER 31, 2025</t>
        </is>
      </c>
    </row>
    <row r="2" ht="19.5" customHeight="1">
      <c r="A2" s="81" t="inlineStr">
        <is>
          <t>(An open-ended exchange traded scheme replicating/tracking the Nifty 1D Rate Index. A relatively low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2" t="n"/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TREPS / Reverse Repo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Clearing Corporation of India Ltd.</t>
        </is>
      </c>
      <c r="B11" s="30" t="n"/>
      <c r="C11" s="30" t="n"/>
      <c r="D11" s="13" t="n"/>
      <c r="E11" s="14" t="n">
        <v>1496.31</v>
      </c>
      <c r="F11" s="15" t="n">
        <v>0.9925</v>
      </c>
      <c r="G11" s="15" t="n">
        <v>0.05596</v>
      </c>
    </row>
    <row r="12">
      <c r="A12" s="16" t="inlineStr">
        <is>
          <t>Sub Total</t>
        </is>
      </c>
      <c r="B12" s="31" t="n"/>
      <c r="C12" s="31" t="n"/>
      <c r="D12" s="17" t="n"/>
      <c r="E12" s="18" t="n">
        <v>1496.31</v>
      </c>
      <c r="F12" s="19" t="n">
        <v>0.9925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21" t="inlineStr">
        <is>
          <t>TOTAL</t>
        </is>
      </c>
      <c r="B14" s="32" t="n"/>
      <c r="C14" s="32" t="n"/>
      <c r="D14" s="22" t="n"/>
      <c r="E14" s="18" t="n">
        <v>1496.31</v>
      </c>
      <c r="F14" s="19" t="n">
        <v>0.9925</v>
      </c>
      <c r="G14" s="20" t="n"/>
    </row>
    <row r="15">
      <c r="A15" s="12" t="inlineStr">
        <is>
          <t>Accrued Interest</t>
        </is>
      </c>
      <c r="B15" s="30" t="n"/>
      <c r="C15" s="30" t="n"/>
      <c r="D15" s="13" t="n"/>
      <c r="E15" s="14" t="n">
        <v>0.2294071</v>
      </c>
      <c r="F15" s="15" t="n">
        <v>0.000152</v>
      </c>
      <c r="G15" s="15" t="n"/>
    </row>
    <row r="16">
      <c r="A16" s="12" t="inlineStr">
        <is>
          <t>Net Receivables/(Payables)</t>
        </is>
      </c>
      <c r="B16" s="30" t="n"/>
      <c r="C16" s="30" t="n"/>
      <c r="D16" s="13" t="n"/>
      <c r="E16" s="14" t="n">
        <v>11.0705929</v>
      </c>
      <c r="F16" s="15" t="n">
        <v>0.007348</v>
      </c>
      <c r="G16" s="15" t="n">
        <v>0.05596</v>
      </c>
    </row>
    <row r="17">
      <c r="A17" s="25" t="inlineStr">
        <is>
          <t>GRAND TOTAL</t>
        </is>
      </c>
      <c r="B17" s="33" t="n"/>
      <c r="C17" s="33" t="n"/>
      <c r="D17" s="26" t="n"/>
      <c r="E17" s="27" t="n">
        <v>1507.61</v>
      </c>
      <c r="F17" s="28" t="n">
        <v>1</v>
      </c>
      <c r="G17" s="28" t="n"/>
    </row>
    <row r="19">
      <c r="A19" s="80" t="inlineStr">
        <is>
          <t>In accordance with SEBI Circular no. SEBI/HO/IMD/PoD2/P/CIR/2024/183 dated December 13, 2024, Debt Index Replication Factor (DIRF) is 99.27%.</t>
        </is>
      </c>
    </row>
    <row r="22">
      <c r="A22" s="80" t="inlineStr">
        <is>
          <t>Notes:</t>
        </is>
      </c>
    </row>
    <row r="23">
      <c r="A23" s="48" t="inlineStr">
        <is>
          <t>1. Security in default beyond its maturiy date</t>
        </is>
      </c>
      <c r="B23" s="34" t="inlineStr">
        <is>
          <t>NIL</t>
        </is>
      </c>
    </row>
    <row r="24">
      <c r="A24" t="inlineStr">
        <is>
          <t>2. NAV at the beginning of the period (Rs. per unit)</t>
        </is>
      </c>
    </row>
    <row r="25">
      <c r="A25" t="inlineStr">
        <is>
          <t>Plan /option (Face Value 1000)</t>
        </is>
      </c>
      <c r="B25" t="inlineStr">
        <is>
          <t>As on</t>
        </is>
      </c>
      <c r="C25" t="inlineStr">
        <is>
          <t>As on</t>
        </is>
      </c>
    </row>
    <row r="26">
      <c r="B26" s="49" t="n"/>
      <c r="C26" s="49" t="n">
        <v>45961</v>
      </c>
    </row>
    <row r="27">
      <c r="A27" t="inlineStr">
        <is>
          <t>Regular Plan  Growth Option</t>
        </is>
      </c>
      <c r="B27" t="inlineStr">
        <is>
          <t xml:space="preserve">                              ^</t>
        </is>
      </c>
      <c r="C27" t="n">
        <v>1004.1293</v>
      </c>
    </row>
    <row r="28">
      <c r="A28" t="inlineStr">
        <is>
          <t>^ There were no investors in this option.</t>
        </is>
      </c>
    </row>
    <row r="30">
      <c r="A30" t="inlineStr">
        <is>
          <t xml:space="preserve">3. Total Dividend (Net) declared during the month </t>
        </is>
      </c>
      <c r="B30" s="34" t="inlineStr">
        <is>
          <t>NIL</t>
        </is>
      </c>
    </row>
    <row r="31">
      <c r="A31" t="inlineStr">
        <is>
          <t>4. Bonus was declared during the month</t>
        </is>
      </c>
      <c r="B31" s="34" t="inlineStr">
        <is>
          <t>NIL</t>
        </is>
      </c>
    </row>
    <row r="32" ht="29" customHeight="1">
      <c r="A32" s="48" t="inlineStr">
        <is>
          <t>5. Investment in Repo of Corporate Debt Securities during the month ended October 31, 2025</t>
        </is>
      </c>
      <c r="B32" s="34" t="inlineStr">
        <is>
          <t>NIL</t>
        </is>
      </c>
    </row>
    <row r="33" ht="29" customHeight="1">
      <c r="A33" s="48" t="inlineStr">
        <is>
          <t>6. Investment in foreign securities/ADRs/GDRs at the end of the month</t>
        </is>
      </c>
      <c r="B33" s="34" t="inlineStr">
        <is>
          <t>NIL</t>
        </is>
      </c>
    </row>
    <row r="34">
      <c r="A34" t="inlineStr">
        <is>
          <t>7. Average Portfolio Maturity</t>
        </is>
      </c>
      <c r="B34" s="51">
        <f>B49</f>
        <v/>
      </c>
    </row>
    <row r="35" ht="43.5" customHeight="1">
      <c r="A35" s="48" t="inlineStr">
        <is>
          <t>8. Total gross exposure to derivative instruments (excluding reversed positions) at the end of the month (Rs. in Lakhs)</t>
        </is>
      </c>
      <c r="B35" s="34" t="inlineStr">
        <is>
          <t>NIL</t>
        </is>
      </c>
    </row>
    <row r="36">
      <c r="B36" s="34" t="n"/>
    </row>
    <row r="37" ht="29" customHeight="1">
      <c r="A37" s="48" t="inlineStr">
        <is>
          <t>9. Margin Deposits includes Margin money placed on derivatives other than margin money placed with bank</t>
        </is>
      </c>
      <c r="B37" s="34" t="inlineStr">
        <is>
          <t>NIL</t>
        </is>
      </c>
    </row>
    <row r="38" ht="29" customHeight="1">
      <c r="A38" s="48" t="inlineStr">
        <is>
          <t>10. Value of investment made by other schemes under same management (Rs. In Lakhs)</t>
        </is>
      </c>
      <c r="B38" t="inlineStr">
        <is>
          <t>NIL</t>
        </is>
      </c>
    </row>
    <row r="39" ht="29" customHeight="1">
      <c r="A39" s="48" t="inlineStr">
        <is>
          <t>11. Number of instance of deviation In valuation of securities</t>
        </is>
      </c>
      <c r="B39" s="34" t="inlineStr">
        <is>
          <t>NIL</t>
        </is>
      </c>
    </row>
    <row r="40" ht="29" customHeight="1">
      <c r="A40" s="48" t="inlineStr">
        <is>
          <t>12. Total value and percentage of illiquid equity shares / securities</t>
        </is>
      </c>
      <c r="B40" s="34" t="inlineStr">
        <is>
          <t>NIL</t>
        </is>
      </c>
    </row>
    <row r="42">
      <c r="A42" s="58" t="inlineStr">
        <is>
          <t>Portfolio Information</t>
        </is>
      </c>
      <c r="B42" s="58" t="n"/>
    </row>
    <row r="43" ht="43.5" customHeight="1">
      <c r="A43" s="58" t="inlineStr">
        <is>
          <t>Scheme Name :</t>
        </is>
      </c>
      <c r="B43" s="58" t="inlineStr">
        <is>
          <t xml:space="preserve"> EDELWEISS NIFTY 1D RATE LIQUID ETF</t>
        </is>
      </c>
    </row>
    <row r="44">
      <c r="A44" s="58" t="inlineStr">
        <is>
          <t>Description (if any)</t>
        </is>
      </c>
      <c r="B44" t="inlineStr">
        <is>
          <t>Debt ETFs'</t>
        </is>
      </c>
    </row>
    <row r="45">
      <c r="A45" s="58" t="n"/>
      <c r="B45" s="58" t="n"/>
    </row>
    <row r="46">
      <c r="A46" s="58" t="inlineStr">
        <is>
          <t>Annualised Portfolio YTM* :</t>
        </is>
      </c>
      <c r="B46" s="54" t="n">
        <v>5.600575598492624</v>
      </c>
    </row>
    <row r="47">
      <c r="A47" s="58" t="n"/>
      <c r="B47" s="58" t="n"/>
    </row>
    <row r="48">
      <c r="A48" s="58" t="inlineStr">
        <is>
          <t>Macaulay Duration</t>
        </is>
      </c>
      <c r="B48" s="59" t="n">
        <v>0.008200000000000001</v>
      </c>
    </row>
    <row r="49">
      <c r="A49" s="58" t="inlineStr">
        <is>
          <t>Residual Maturity</t>
        </is>
      </c>
      <c r="B49" s="59" t="n">
        <v>0.005499566623512041</v>
      </c>
    </row>
    <row r="50">
      <c r="A50" s="58" t="n"/>
      <c r="B50" s="58" t="n"/>
    </row>
    <row r="51">
      <c r="A51" s="58" t="inlineStr">
        <is>
          <t xml:space="preserve">As on (Date) </t>
        </is>
      </c>
      <c r="B51" s="56" t="n">
        <v>45961</v>
      </c>
    </row>
    <row r="53" ht="70" customHeight="1">
      <c r="A53" s="82" t="inlineStr">
        <is>
          <t>Scheme Name</t>
        </is>
      </c>
      <c r="B53" s="82" t="inlineStr">
        <is>
          <t>Risk- O - Meter</t>
        </is>
      </c>
      <c r="C53" s="82" t="inlineStr">
        <is>
          <t>Benchmark of the Scheme</t>
        </is>
      </c>
      <c r="D53" s="82" t="inlineStr">
        <is>
          <t>Benchmark Risk-o-meter</t>
        </is>
      </c>
    </row>
    <row r="54" ht="70" customHeight="1">
      <c r="A54" s="82" t="inlineStr">
        <is>
          <t>Edelweiss Nifty 1D Rate Liquid ETF</t>
        </is>
      </c>
      <c r="B54" s="82" t="n"/>
      <c r="C54" s="82" t="inlineStr">
        <is>
          <t>Nifty 1D Rate Index</t>
        </is>
      </c>
      <c r="D54" s="82" t="n"/>
      <c r="E5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G135"/>
  <sheetViews>
    <sheetView showGridLines="0" workbookViewId="0">
      <pane ySplit="4" topLeftCell="A9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 PSU BOND PLUS SDL APR 2026 50 50 INDEX FUND AS ON OCTOBER 31, 2025</t>
        </is>
      </c>
    </row>
    <row r="2" ht="19.5" customHeight="1">
      <c r="A2" s="81" t="inlineStr">
        <is>
          <t>(An open-ended target maturity Index Fund predominantly investing in the constituents of Nifty PSU Bond Plus SDL Apr 2026 50:50 Index. A relatively high interest rate risk and relatively low credit risk)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7.58% POWER FIN SR 222 NCD RED 15-01-26**</t>
        </is>
      </c>
      <c r="B11" s="30" t="inlineStr">
        <is>
          <t>INE134E08LZ0</t>
        </is>
      </c>
      <c r="C11" s="30" t="inlineStr">
        <is>
          <t>CRISIL AAA</t>
        </is>
      </c>
      <c r="D11" s="13" t="n">
        <v>60500000</v>
      </c>
      <c r="E11" s="14" t="n">
        <v>60647.32</v>
      </c>
      <c r="F11" s="15" t="n">
        <v>0.0863</v>
      </c>
      <c r="G11" s="15" t="n">
        <v>0.06254899999999999</v>
      </c>
    </row>
    <row r="12">
      <c r="A12" s="12" t="inlineStr">
        <is>
          <t>7.10% EXIM NCD RED 18-03-2026**</t>
        </is>
      </c>
      <c r="B12" s="30" t="inlineStr">
        <is>
          <t>INE514E08GA6</t>
        </is>
      </c>
      <c r="C12" s="30" t="inlineStr">
        <is>
          <t>CRISIL AAA</t>
        </is>
      </c>
      <c r="D12" s="13" t="n">
        <v>51500000</v>
      </c>
      <c r="E12" s="14" t="n">
        <v>51658.83</v>
      </c>
      <c r="F12" s="15" t="n">
        <v>0.0735</v>
      </c>
      <c r="G12" s="15" t="n">
        <v>0.0616</v>
      </c>
    </row>
    <row r="13">
      <c r="A13" s="12" t="inlineStr">
        <is>
          <t>7.40% NABARD NCD RED 30-01-2026**</t>
        </is>
      </c>
      <c r="B13" s="30" t="inlineStr">
        <is>
          <t>INE261F08DO9</t>
        </is>
      </c>
      <c r="C13" s="30" t="inlineStr">
        <is>
          <t>CRISIL AAA</t>
        </is>
      </c>
      <c r="D13" s="13" t="n">
        <v>50000000</v>
      </c>
      <c r="E13" s="14" t="n">
        <v>50103.1</v>
      </c>
      <c r="F13" s="15" t="n">
        <v>0.0713</v>
      </c>
      <c r="G13" s="15" t="n">
        <v>0.06205</v>
      </c>
    </row>
    <row r="14">
      <c r="A14" s="12" t="inlineStr">
        <is>
          <t>7.23% SIDBI NCD RED 09-03-2026**</t>
        </is>
      </c>
      <c r="B14" s="30" t="inlineStr">
        <is>
          <t>INE556F08KC2</t>
        </is>
      </c>
      <c r="C14" s="30" t="inlineStr">
        <is>
          <t>ICRA AAA</t>
        </is>
      </c>
      <c r="D14" s="13" t="n">
        <v>47500000</v>
      </c>
      <c r="E14" s="14" t="n">
        <v>47648.87</v>
      </c>
      <c r="F14" s="15" t="n">
        <v>0.0678</v>
      </c>
      <c r="G14" s="15" t="n">
        <v>0.0625</v>
      </c>
    </row>
    <row r="15">
      <c r="A15" s="12" t="inlineStr">
        <is>
          <t>7.54% SIDBI NCD SR VIII RED 12-01-2026**</t>
        </is>
      </c>
      <c r="B15" s="30" t="inlineStr">
        <is>
          <t>INE556F08KF5</t>
        </is>
      </c>
      <c r="C15" s="30" t="inlineStr">
        <is>
          <t>ICRA AAA</t>
        </is>
      </c>
      <c r="D15" s="13" t="n">
        <v>42500000</v>
      </c>
      <c r="E15" s="14" t="n">
        <v>42606.17</v>
      </c>
      <c r="F15" s="15" t="n">
        <v>0.0606</v>
      </c>
      <c r="G15" s="15" t="n">
        <v>0.062499</v>
      </c>
    </row>
    <row r="16">
      <c r="A16" s="12" t="inlineStr">
        <is>
          <t>7.35% NTPC LTD. SR 80 NCD RED 17-04-2026**</t>
        </is>
      </c>
      <c r="B16" s="30" t="inlineStr">
        <is>
          <t>INE733E08247</t>
        </is>
      </c>
      <c r="C16" s="30" t="inlineStr">
        <is>
          <t>CRISIL AAA</t>
        </is>
      </c>
      <c r="D16" s="13" t="n">
        <v>21300000</v>
      </c>
      <c r="E16" s="14" t="n">
        <v>21370.72</v>
      </c>
      <c r="F16" s="15" t="n">
        <v>0.0304</v>
      </c>
      <c r="G16" s="15" t="n">
        <v>0.063501</v>
      </c>
    </row>
    <row r="17">
      <c r="A17" s="12" t="inlineStr">
        <is>
          <t>7.57% NABARD NCD SR 23 G RED 19-03-2026**</t>
        </is>
      </c>
      <c r="B17" s="30" t="inlineStr">
        <is>
          <t>INE261F08DW2</t>
        </is>
      </c>
      <c r="C17" s="30" t="inlineStr">
        <is>
          <t>CRISIL AAA</t>
        </is>
      </c>
      <c r="D17" s="13" t="n">
        <v>20000000</v>
      </c>
      <c r="E17" s="14" t="n">
        <v>20074.62</v>
      </c>
      <c r="F17" s="15" t="n">
        <v>0.0285</v>
      </c>
      <c r="G17" s="15" t="n">
        <v>0.06265</v>
      </c>
    </row>
    <row r="18">
      <c r="A18" s="12" t="inlineStr">
        <is>
          <t>7.54% HUDCO NCD RED 11-02-2026**</t>
        </is>
      </c>
      <c r="B18" s="30" t="inlineStr">
        <is>
          <t>INE031A08855</t>
        </is>
      </c>
      <c r="C18" s="30" t="inlineStr">
        <is>
          <t>ICRA AAA</t>
        </is>
      </c>
      <c r="D18" s="13" t="n">
        <v>17500000</v>
      </c>
      <c r="E18" s="14" t="n">
        <v>17543.14</v>
      </c>
      <c r="F18" s="15" t="n">
        <v>0.0249</v>
      </c>
      <c r="G18" s="15" t="n">
        <v>0.063001</v>
      </c>
    </row>
    <row r="19">
      <c r="A19" s="12" t="inlineStr">
        <is>
          <t>7.60% REC LTD. NCD SR 219 RED 27-02-2026**</t>
        </is>
      </c>
      <c r="B19" s="30" t="inlineStr">
        <is>
          <t>INE020B08EF4</t>
        </is>
      </c>
      <c r="C19" s="30" t="inlineStr">
        <is>
          <t>CRISIL AAA</t>
        </is>
      </c>
      <c r="D19" s="13" t="n">
        <v>15000000</v>
      </c>
      <c r="E19" s="14" t="n">
        <v>15049.2</v>
      </c>
      <c r="F19" s="15" t="n">
        <v>0.0214</v>
      </c>
      <c r="G19" s="15" t="n">
        <v>0.062451</v>
      </c>
    </row>
    <row r="20">
      <c r="A20" s="12" t="inlineStr">
        <is>
          <t>9.18% NUCLEAR POWER NCD RED 23-01-2026**</t>
        </is>
      </c>
      <c r="B20" s="30" t="inlineStr">
        <is>
          <t>INE206D08188</t>
        </is>
      </c>
      <c r="C20" s="30" t="inlineStr">
        <is>
          <t>CRISIL AAA</t>
        </is>
      </c>
      <c r="D20" s="13" t="n">
        <v>11200000</v>
      </c>
      <c r="E20" s="14" t="n">
        <v>11271.93</v>
      </c>
      <c r="F20" s="15" t="n">
        <v>0.016</v>
      </c>
      <c r="G20" s="15" t="n">
        <v>0.061601</v>
      </c>
    </row>
    <row r="21">
      <c r="A21" s="12" t="inlineStr">
        <is>
          <t>5.94% REC LTD. NCD RED 31-01-2026**</t>
        </is>
      </c>
      <c r="B21" s="30" t="inlineStr">
        <is>
          <t>INE020B08DK6</t>
        </is>
      </c>
      <c r="C21" s="30" t="inlineStr">
        <is>
          <t>CRISIL AAA</t>
        </is>
      </c>
      <c r="D21" s="13" t="n">
        <v>10000000</v>
      </c>
      <c r="E21" s="14" t="n">
        <v>9986.059999999999</v>
      </c>
      <c r="F21" s="15" t="n">
        <v>0.0142</v>
      </c>
      <c r="G21" s="15" t="n">
        <v>0.0623</v>
      </c>
    </row>
    <row r="22">
      <c r="A22" s="12" t="inlineStr">
        <is>
          <t>6.18% MANGALORE REF &amp; PET NCD 29-12-2025**</t>
        </is>
      </c>
      <c r="B22" s="30" t="inlineStr">
        <is>
          <t>INE103A08043</t>
        </is>
      </c>
      <c r="C22" s="30" t="inlineStr">
        <is>
          <t>CARE AAA</t>
        </is>
      </c>
      <c r="D22" s="13" t="n">
        <v>8500000</v>
      </c>
      <c r="E22" s="14" t="n">
        <v>8495.84</v>
      </c>
      <c r="F22" s="15" t="n">
        <v>0.0121</v>
      </c>
      <c r="G22" s="15" t="n">
        <v>0.0617</v>
      </c>
    </row>
    <row r="23">
      <c r="A23" s="12" t="inlineStr">
        <is>
          <t>7.13% NHPC LTD AA STRPP A NCD 11-02-2026**</t>
        </is>
      </c>
      <c r="B23" s="30" t="inlineStr">
        <is>
          <t>INE848E07AY3</t>
        </is>
      </c>
      <c r="C23" s="30" t="inlineStr">
        <is>
          <t>CARE AAA</t>
        </is>
      </c>
      <c r="D23" s="13" t="n">
        <v>7600000</v>
      </c>
      <c r="E23" s="14" t="n">
        <v>7614.42</v>
      </c>
      <c r="F23" s="15" t="n">
        <v>0.0108</v>
      </c>
      <c r="G23" s="15" t="n">
        <v>0.061251</v>
      </c>
    </row>
    <row r="24">
      <c r="A24" s="12" t="inlineStr">
        <is>
          <t>9.09% INDIAN RAIL FIN NCD RED 29-03-2026**</t>
        </is>
      </c>
      <c r="B24" s="30" t="inlineStr">
        <is>
          <t>INE053F09HM3</t>
        </is>
      </c>
      <c r="C24" s="30" t="inlineStr">
        <is>
          <t>CRISIL AAA</t>
        </is>
      </c>
      <c r="D24" s="13" t="n">
        <v>6000000</v>
      </c>
      <c r="E24" s="14" t="n">
        <v>6068.57</v>
      </c>
      <c r="F24" s="15" t="n">
        <v>0.0086</v>
      </c>
      <c r="G24" s="15" t="n">
        <v>0.06175</v>
      </c>
    </row>
    <row r="25">
      <c r="A25" s="12" t="inlineStr">
        <is>
          <t>8.02% EXIM BANK NCD RED 20-04-2026**</t>
        </is>
      </c>
      <c r="B25" s="30" t="inlineStr">
        <is>
          <t>INE514E08FB6</t>
        </is>
      </c>
      <c r="C25" s="30" t="inlineStr">
        <is>
          <t>CRISIL AAA</t>
        </is>
      </c>
      <c r="D25" s="13" t="n">
        <v>6000000</v>
      </c>
      <c r="E25" s="14" t="n">
        <v>6038.94</v>
      </c>
      <c r="F25" s="15" t="n">
        <v>0.0086</v>
      </c>
      <c r="G25" s="15" t="n">
        <v>0.06315</v>
      </c>
    </row>
    <row r="26">
      <c r="A26" s="12" t="inlineStr">
        <is>
          <t>6.89% NHPC SR AA1 STRPP A NCD 11-03-2026**</t>
        </is>
      </c>
      <c r="B26" s="30" t="inlineStr">
        <is>
          <t>INE848E07BD5</t>
        </is>
      </c>
      <c r="C26" s="30" t="inlineStr">
        <is>
          <t>CARE AAA</t>
        </is>
      </c>
      <c r="D26" s="13" t="n">
        <v>4000000</v>
      </c>
      <c r="E26" s="14" t="n">
        <v>4006.88</v>
      </c>
      <c r="F26" s="15" t="n">
        <v>0.0057</v>
      </c>
      <c r="G26" s="15" t="n">
        <v>0.06125</v>
      </c>
    </row>
    <row r="27">
      <c r="A27" s="12" t="inlineStr">
        <is>
          <t>7.38% NHPC SR Y1 STRPP A NCD 03-01-2026**</t>
        </is>
      </c>
      <c r="B27" s="30" t="inlineStr">
        <is>
          <t>INE848E07AT3</t>
        </is>
      </c>
      <c r="C27" s="30" t="inlineStr">
        <is>
          <t>ICRA AAA</t>
        </is>
      </c>
      <c r="D27" s="13" t="n">
        <v>3300000</v>
      </c>
      <c r="E27" s="14" t="n">
        <v>3305.33</v>
      </c>
      <c r="F27" s="15" t="n">
        <v>0.0047</v>
      </c>
      <c r="G27" s="15" t="n">
        <v>0.060651</v>
      </c>
    </row>
    <row r="28">
      <c r="A28" s="12" t="inlineStr">
        <is>
          <t>8.14% NUCLEAR POWER NCD RED 25-03-2026**</t>
        </is>
      </c>
      <c r="B28" s="30" t="inlineStr">
        <is>
          <t>INE206D08261</t>
        </is>
      </c>
      <c r="C28" s="30" t="inlineStr">
        <is>
          <t>CRISIL AAA</t>
        </is>
      </c>
      <c r="D28" s="13" t="n">
        <v>2700000</v>
      </c>
      <c r="E28" s="14" t="n">
        <v>2720.12</v>
      </c>
      <c r="F28" s="15" t="n">
        <v>0.0039</v>
      </c>
      <c r="G28" s="15" t="n">
        <v>0.06155</v>
      </c>
    </row>
    <row r="29">
      <c r="A29" s="12" t="inlineStr">
        <is>
          <t>9.09% IRFC NCD RED 31-03-2026**</t>
        </is>
      </c>
      <c r="B29" s="30" t="inlineStr">
        <is>
          <t>INE053F09HN1</t>
        </is>
      </c>
      <c r="C29" s="30" t="inlineStr">
        <is>
          <t>CRISIL AAA</t>
        </is>
      </c>
      <c r="D29" s="13" t="n">
        <v>2500000</v>
      </c>
      <c r="E29" s="14" t="n">
        <v>2528.79</v>
      </c>
      <c r="F29" s="15" t="n">
        <v>0.0036</v>
      </c>
      <c r="G29" s="15" t="n">
        <v>0.0619</v>
      </c>
    </row>
    <row r="30">
      <c r="A30" s="12" t="inlineStr">
        <is>
          <t>7.44% REC LTD SR 223A NCD RED 30-04-2026**</t>
        </is>
      </c>
      <c r="B30" s="30" t="inlineStr">
        <is>
          <t>INE020B08EL2</t>
        </is>
      </c>
      <c r="C30" s="30" t="inlineStr">
        <is>
          <t>CRISIL AAA</t>
        </is>
      </c>
      <c r="D30" s="13" t="n">
        <v>2500000</v>
      </c>
      <c r="E30" s="14" t="n">
        <v>2510.07</v>
      </c>
      <c r="F30" s="15" t="n">
        <v>0.0036</v>
      </c>
      <c r="G30" s="15" t="n">
        <v>0.06435</v>
      </c>
    </row>
    <row r="31">
      <c r="A31" s="12" t="inlineStr">
        <is>
          <t>6.05% NLC INDIA LTD NCD RED 12-02-2026**</t>
        </is>
      </c>
      <c r="B31" s="30" t="inlineStr">
        <is>
          <t>INE589A08035</t>
        </is>
      </c>
      <c r="C31" s="30" t="inlineStr">
        <is>
          <t>CRISIL AAA</t>
        </is>
      </c>
      <c r="D31" s="13" t="n">
        <v>1500000</v>
      </c>
      <c r="E31" s="14" t="n">
        <v>1498.42</v>
      </c>
      <c r="F31" s="15" t="n">
        <v>0.0021</v>
      </c>
      <c r="G31" s="15" t="n">
        <v>0.061626</v>
      </c>
    </row>
    <row r="32">
      <c r="A32" s="12" t="inlineStr">
        <is>
          <t>8.85% NHPC LTD NCD 11-02-2026**</t>
        </is>
      </c>
      <c r="B32" s="30" t="inlineStr">
        <is>
          <t>INE848E07377</t>
        </is>
      </c>
      <c r="C32" s="30" t="inlineStr">
        <is>
          <t>ICRA AAA</t>
        </is>
      </c>
      <c r="D32" s="13" t="n">
        <v>1109000</v>
      </c>
      <c r="E32" s="14" t="n">
        <v>1116.11</v>
      </c>
      <c r="F32" s="15" t="n">
        <v>0.0016</v>
      </c>
      <c r="G32" s="15" t="n">
        <v>0.061251</v>
      </c>
    </row>
    <row r="33">
      <c r="A33" s="12" t="inlineStr">
        <is>
          <t>8.78% NHPC LTD NCD 11-02-2026**</t>
        </is>
      </c>
      <c r="B33" s="30" t="inlineStr">
        <is>
          <t>INE848E07468</t>
        </is>
      </c>
      <c r="C33" s="30" t="inlineStr">
        <is>
          <t>ICRA AAA</t>
        </is>
      </c>
      <c r="D33" s="13" t="n">
        <v>1000000</v>
      </c>
      <c r="E33" s="14" t="n">
        <v>1006.23</v>
      </c>
      <c r="F33" s="15" t="n">
        <v>0.0014</v>
      </c>
      <c r="G33" s="15" t="n">
        <v>0.06125</v>
      </c>
    </row>
    <row r="34">
      <c r="A34" s="12" t="inlineStr">
        <is>
          <t>9.25% POWER GRID CORP NCD RED 26-12-2025**</t>
        </is>
      </c>
      <c r="B34" s="30" t="inlineStr">
        <is>
          <t>INE752E07JL5</t>
        </is>
      </c>
      <c r="C34" s="30" t="inlineStr">
        <is>
          <t>CRISIL AAA</t>
        </is>
      </c>
      <c r="D34" s="13" t="n">
        <v>500000</v>
      </c>
      <c r="E34" s="14" t="n">
        <v>502.02</v>
      </c>
      <c r="F34" s="15" t="n">
        <v>0.0007</v>
      </c>
      <c r="G34" s="15" t="n">
        <v>0.060652</v>
      </c>
    </row>
    <row r="35">
      <c r="A35" s="12" t="inlineStr">
        <is>
          <t>5.60% INDIAN OIL CORP NCD 23-01-2026**</t>
        </is>
      </c>
      <c r="B35" s="30" t="inlineStr">
        <is>
          <t>INE242A08494</t>
        </is>
      </c>
      <c r="C35" s="30" t="inlineStr">
        <is>
          <t>CRISIL AAA</t>
        </is>
      </c>
      <c r="D35" s="13" t="n">
        <v>500000</v>
      </c>
      <c r="E35" s="14" t="n">
        <v>499.21</v>
      </c>
      <c r="F35" s="15" t="n">
        <v>0.0007</v>
      </c>
      <c r="G35" s="15" t="n">
        <v>0.060451</v>
      </c>
    </row>
    <row r="36">
      <c r="A36" s="16" t="inlineStr">
        <is>
          <t>Sub Total</t>
        </is>
      </c>
      <c r="B36" s="31" t="n"/>
      <c r="C36" s="31" t="n"/>
      <c r="D36" s="17" t="n"/>
      <c r="E36" s="18" t="n">
        <v>395870.91</v>
      </c>
      <c r="F36" s="19" t="n">
        <v>0.5629999999999999</v>
      </c>
      <c r="G36" s="20" t="n"/>
    </row>
    <row r="37">
      <c r="A37" s="16" t="inlineStr">
        <is>
          <t>State Development Loan</t>
        </is>
      </c>
      <c r="B37" s="30" t="n"/>
      <c r="C37" s="30" t="n"/>
      <c r="D37" s="13" t="n"/>
      <c r="E37" s="14" t="n"/>
      <c r="F37" s="15" t="n"/>
      <c r="G37" s="15" t="n"/>
    </row>
    <row r="38">
      <c r="A38" s="12" t="inlineStr">
        <is>
          <t>6.18% GUJARAT SDL RED 31-03-2026</t>
        </is>
      </c>
      <c r="B38" s="30" t="inlineStr">
        <is>
          <t>IN1520200339</t>
        </is>
      </c>
      <c r="C38" s="30" t="inlineStr">
        <is>
          <t>SOVEREIGN</t>
        </is>
      </c>
      <c r="D38" s="13" t="n">
        <v>30000000</v>
      </c>
      <c r="E38" s="14" t="n">
        <v>30064.92</v>
      </c>
      <c r="F38" s="15" t="n">
        <v>0.0428</v>
      </c>
      <c r="G38" s="15" t="n">
        <v>0.057352</v>
      </c>
    </row>
    <row r="39">
      <c r="A39" s="12" t="inlineStr">
        <is>
          <t>8.51% MAHARASHTRA SDL RED 09-03-2026</t>
        </is>
      </c>
      <c r="B39" s="30" t="inlineStr">
        <is>
          <t>IN2220150204</t>
        </is>
      </c>
      <c r="C39" s="30" t="inlineStr">
        <is>
          <t>SOVEREIGN</t>
        </is>
      </c>
      <c r="D39" s="13" t="n">
        <v>26500000</v>
      </c>
      <c r="E39" s="14" t="n">
        <v>26763.68</v>
      </c>
      <c r="F39" s="15" t="n">
        <v>0.0381</v>
      </c>
      <c r="G39" s="15" t="n">
        <v>0.057452</v>
      </c>
    </row>
    <row r="40">
      <c r="A40" s="12" t="inlineStr">
        <is>
          <t>8.28% KARNATAKA SDL RED 06-03-2026</t>
        </is>
      </c>
      <c r="B40" s="30" t="inlineStr">
        <is>
          <t>IN1920180198</t>
        </is>
      </c>
      <c r="C40" s="30" t="inlineStr">
        <is>
          <t>SOVEREIGN</t>
        </is>
      </c>
      <c r="D40" s="13" t="n">
        <v>25500000</v>
      </c>
      <c r="E40" s="14" t="n">
        <v>25727.74</v>
      </c>
      <c r="F40" s="15" t="n">
        <v>0.0366</v>
      </c>
      <c r="G40" s="15" t="n">
        <v>0.057452</v>
      </c>
    </row>
    <row r="41">
      <c r="A41" s="12" t="inlineStr">
        <is>
          <t>8.53% TAMIL NADU SDL RED 09-03-2026</t>
        </is>
      </c>
      <c r="B41" s="30" t="inlineStr">
        <is>
          <t>IN3120150211</t>
        </is>
      </c>
      <c r="C41" s="30" t="inlineStr">
        <is>
          <t>SOVEREIGN</t>
        </is>
      </c>
      <c r="D41" s="13" t="n">
        <v>22500000</v>
      </c>
      <c r="E41" s="14" t="n">
        <v>22725.43</v>
      </c>
      <c r="F41" s="15" t="n">
        <v>0.0323</v>
      </c>
      <c r="G41" s="15" t="n">
        <v>0.057451</v>
      </c>
    </row>
    <row r="42">
      <c r="A42" s="12" t="inlineStr">
        <is>
          <t>8.67% KARNATAKA SDL RED 24-02-2026</t>
        </is>
      </c>
      <c r="B42" s="30" t="inlineStr">
        <is>
          <t>IN1920150092</t>
        </is>
      </c>
      <c r="C42" s="30" t="inlineStr">
        <is>
          <t>SOVEREIGN</t>
        </is>
      </c>
      <c r="D42" s="13" t="n">
        <v>19500000</v>
      </c>
      <c r="E42" s="14" t="n">
        <v>19674.84</v>
      </c>
      <c r="F42" s="15" t="n">
        <v>0.028</v>
      </c>
      <c r="G42" s="15" t="n">
        <v>0.057299</v>
      </c>
    </row>
    <row r="43">
      <c r="A43" s="12" t="inlineStr">
        <is>
          <t>8.76% MADHYA PRADESH SDL RED 24-02-2026</t>
        </is>
      </c>
      <c r="B43" s="30" t="inlineStr">
        <is>
          <t>IN2120150106</t>
        </is>
      </c>
      <c r="C43" s="30" t="inlineStr">
        <is>
          <t>SOVEREIGN</t>
        </is>
      </c>
      <c r="D43" s="13" t="n">
        <v>15500000</v>
      </c>
      <c r="E43" s="14" t="n">
        <v>15642</v>
      </c>
      <c r="F43" s="15" t="n">
        <v>0.0222</v>
      </c>
      <c r="G43" s="15" t="n">
        <v>0.057556</v>
      </c>
    </row>
    <row r="44">
      <c r="A44" s="12" t="inlineStr">
        <is>
          <t>8.57% ANDHRA PRADESH SDL RED 09-03-2026</t>
        </is>
      </c>
      <c r="B44" s="30" t="inlineStr">
        <is>
          <t>IN1020150141</t>
        </is>
      </c>
      <c r="C44" s="30" t="inlineStr">
        <is>
          <t>SOVEREIGN</t>
        </is>
      </c>
      <c r="D44" s="13" t="n">
        <v>14500000</v>
      </c>
      <c r="E44" s="14" t="n">
        <v>14645.73</v>
      </c>
      <c r="F44" s="15" t="n">
        <v>0.0208</v>
      </c>
      <c r="G44" s="15" t="n">
        <v>0.057766</v>
      </c>
    </row>
    <row r="45">
      <c r="A45" s="12" t="inlineStr">
        <is>
          <t>8.48% RAJASTHAN SDL RED 10-02-2026</t>
        </is>
      </c>
      <c r="B45" s="30" t="inlineStr">
        <is>
          <t>IN2920150249</t>
        </is>
      </c>
      <c r="C45" s="30" t="inlineStr">
        <is>
          <t>SOVEREIGN</t>
        </is>
      </c>
      <c r="D45" s="13" t="n">
        <v>11500000</v>
      </c>
      <c r="E45" s="14" t="n">
        <v>11582.52</v>
      </c>
      <c r="F45" s="15" t="n">
        <v>0.0165</v>
      </c>
      <c r="G45" s="15" t="n">
        <v>0.057658</v>
      </c>
    </row>
    <row r="46">
      <c r="A46" s="12" t="inlineStr">
        <is>
          <t>8.60% BIHAR SDL RED 09-03-2026</t>
        </is>
      </c>
      <c r="B46" s="30" t="inlineStr">
        <is>
          <t>IN1320150056</t>
        </is>
      </c>
      <c r="C46" s="30" t="inlineStr">
        <is>
          <t>SOVEREIGN</t>
        </is>
      </c>
      <c r="D46" s="13" t="n">
        <v>11000000</v>
      </c>
      <c r="E46" s="14" t="n">
        <v>11109.96</v>
      </c>
      <c r="F46" s="15" t="n">
        <v>0.0158</v>
      </c>
      <c r="G46" s="15" t="n">
        <v>0.058229</v>
      </c>
    </row>
    <row r="47">
      <c r="A47" s="12" t="inlineStr">
        <is>
          <t>8.88% WEST BENGAL SDL RED 24-02-2026</t>
        </is>
      </c>
      <c r="B47" s="30" t="inlineStr">
        <is>
          <t>IN3420150150</t>
        </is>
      </c>
      <c r="C47" s="30" t="inlineStr">
        <is>
          <t>SOVEREIGN</t>
        </is>
      </c>
      <c r="D47" s="13" t="n">
        <v>10500000</v>
      </c>
      <c r="E47" s="14" t="n">
        <v>10599.54</v>
      </c>
      <c r="F47" s="15" t="n">
        <v>0.0151</v>
      </c>
      <c r="G47" s="15" t="n">
        <v>0.05771</v>
      </c>
    </row>
    <row r="48">
      <c r="A48" s="12" t="inlineStr">
        <is>
          <t>8.49% TAMIL NADU SDL RED 10-02-2026</t>
        </is>
      </c>
      <c r="B48" s="30" t="inlineStr">
        <is>
          <t>IN3120150195</t>
        </is>
      </c>
      <c r="C48" s="30" t="inlineStr">
        <is>
          <t>SOVEREIGN</t>
        </is>
      </c>
      <c r="D48" s="13" t="n">
        <v>9000000</v>
      </c>
      <c r="E48" s="14" t="n">
        <v>9065.709999999999</v>
      </c>
      <c r="F48" s="15" t="n">
        <v>0.0129</v>
      </c>
      <c r="G48" s="15" t="n">
        <v>0.057298</v>
      </c>
    </row>
    <row r="49">
      <c r="A49" s="12" t="inlineStr">
        <is>
          <t>8.67% MAHARASHTRA SDL RED 24-02-2026</t>
        </is>
      </c>
      <c r="B49" s="30" t="inlineStr">
        <is>
          <t>IN2220150196</t>
        </is>
      </c>
      <c r="C49" s="30" t="inlineStr">
        <is>
          <t>SOVEREIGN</t>
        </is>
      </c>
      <c r="D49" s="13" t="n">
        <v>8000000</v>
      </c>
      <c r="E49" s="14" t="n">
        <v>8071.73</v>
      </c>
      <c r="F49" s="15" t="n">
        <v>0.0115</v>
      </c>
      <c r="G49" s="15" t="n">
        <v>0.057299</v>
      </c>
    </row>
    <row r="50">
      <c r="A50" s="12" t="inlineStr">
        <is>
          <t>8.69% TAMIL NADU SDL RED 24-02-2026</t>
        </is>
      </c>
      <c r="B50" s="30" t="inlineStr">
        <is>
          <t>IN3120150203</t>
        </is>
      </c>
      <c r="C50" s="30" t="inlineStr">
        <is>
          <t>SOVEREIGN</t>
        </is>
      </c>
      <c r="D50" s="13" t="n">
        <v>7500000</v>
      </c>
      <c r="E50" s="14" t="n">
        <v>7567.7</v>
      </c>
      <c r="F50" s="15" t="n">
        <v>0.0108</v>
      </c>
      <c r="G50" s="15" t="n">
        <v>0.057298</v>
      </c>
    </row>
    <row r="51">
      <c r="A51" s="12" t="inlineStr">
        <is>
          <t>8.00% GUJARAT SDL RED 20-04-2026</t>
        </is>
      </c>
      <c r="B51" s="30" t="inlineStr">
        <is>
          <t>IN1520160012</t>
        </is>
      </c>
      <c r="C51" s="30" t="inlineStr">
        <is>
          <t>SOVEREIGN</t>
        </is>
      </c>
      <c r="D51" s="13" t="n">
        <v>7219500</v>
      </c>
      <c r="E51" s="14" t="n">
        <v>7296.63</v>
      </c>
      <c r="F51" s="15" t="n">
        <v>0.0104</v>
      </c>
      <c r="G51" s="15" t="n">
        <v>0.05776</v>
      </c>
    </row>
    <row r="52">
      <c r="A52" s="12" t="inlineStr">
        <is>
          <t>8.57% WEST BENGAL SDL RED 09-03-2026</t>
        </is>
      </c>
      <c r="B52" s="30" t="inlineStr">
        <is>
          <t>IN3420150168</t>
        </is>
      </c>
      <c r="C52" s="30" t="inlineStr">
        <is>
          <t>SOVEREIGN</t>
        </is>
      </c>
      <c r="D52" s="13" t="n">
        <v>7000000</v>
      </c>
      <c r="E52" s="14" t="n">
        <v>7070.12</v>
      </c>
      <c r="F52" s="15" t="n">
        <v>0.0101</v>
      </c>
      <c r="G52" s="15" t="n">
        <v>0.057864</v>
      </c>
    </row>
    <row r="53">
      <c r="A53" s="12" t="inlineStr">
        <is>
          <t>8.83% UTTAR PRADESH SDL 24-02-2026</t>
        </is>
      </c>
      <c r="B53" s="30" t="inlineStr">
        <is>
          <t>IN3320150383</t>
        </is>
      </c>
      <c r="C53" s="30" t="inlineStr">
        <is>
          <t>SOVEREIGN</t>
        </is>
      </c>
      <c r="D53" s="13" t="n">
        <v>6500000</v>
      </c>
      <c r="E53" s="14" t="n">
        <v>6560.63</v>
      </c>
      <c r="F53" s="15" t="n">
        <v>0.009299999999999999</v>
      </c>
      <c r="G53" s="15" t="n">
        <v>0.05771</v>
      </c>
    </row>
    <row r="54">
      <c r="A54" s="12" t="inlineStr">
        <is>
          <t>8.51% WEST BENGAL SDL RED 10-02-2026</t>
        </is>
      </c>
      <c r="B54" s="30" t="inlineStr">
        <is>
          <t>IN3420150143</t>
        </is>
      </c>
      <c r="C54" s="30" t="inlineStr">
        <is>
          <t>SOVEREIGN</t>
        </is>
      </c>
      <c r="D54" s="13" t="n">
        <v>6500000</v>
      </c>
      <c r="E54" s="14" t="n">
        <v>6547.07</v>
      </c>
      <c r="F54" s="15" t="n">
        <v>0.009299999999999999</v>
      </c>
      <c r="G54" s="15" t="n">
        <v>0.057709</v>
      </c>
    </row>
    <row r="55">
      <c r="A55" s="12" t="inlineStr">
        <is>
          <t>8.53% UTTAR PRADESH SDL 10-02-2026</t>
        </is>
      </c>
      <c r="B55" s="30" t="inlineStr">
        <is>
          <t>IN3320150375</t>
        </is>
      </c>
      <c r="C55" s="30" t="inlineStr">
        <is>
          <t>SOVEREIGN</t>
        </is>
      </c>
      <c r="D55" s="13" t="n">
        <v>6000000</v>
      </c>
      <c r="E55" s="14" t="n">
        <v>6043.78</v>
      </c>
      <c r="F55" s="15" t="n">
        <v>0.0086</v>
      </c>
      <c r="G55" s="15" t="n">
        <v>0.057707</v>
      </c>
    </row>
    <row r="56">
      <c r="A56" s="12" t="inlineStr">
        <is>
          <t>8.72% ANDHRA PRADESH SDL RED 24-02-2026</t>
        </is>
      </c>
      <c r="B56" s="30" t="inlineStr">
        <is>
          <t>IN1020150133</t>
        </is>
      </c>
      <c r="C56" s="30" t="inlineStr">
        <is>
          <t>SOVEREIGN</t>
        </is>
      </c>
      <c r="D56" s="13" t="n">
        <v>5000000</v>
      </c>
      <c r="E56" s="14" t="n">
        <v>5045.11</v>
      </c>
      <c r="F56" s="15" t="n">
        <v>0.0072</v>
      </c>
      <c r="G56" s="15" t="n">
        <v>0.057611</v>
      </c>
    </row>
    <row r="57">
      <c r="A57" s="12" t="inlineStr">
        <is>
          <t>8.36% MAHARASHTRA SDL RED 27-01-2026</t>
        </is>
      </c>
      <c r="B57" s="30" t="inlineStr">
        <is>
          <t>IN2220150170</t>
        </is>
      </c>
      <c r="C57" s="30" t="inlineStr">
        <is>
          <t>SOVEREIGN</t>
        </is>
      </c>
      <c r="D57" s="13" t="n">
        <v>5000000</v>
      </c>
      <c r="E57" s="14" t="n">
        <v>5031.49</v>
      </c>
      <c r="F57" s="15" t="n">
        <v>0.0072</v>
      </c>
      <c r="G57" s="15" t="n">
        <v>0.056577</v>
      </c>
    </row>
    <row r="58">
      <c r="A58" s="12" t="inlineStr">
        <is>
          <t>8.40% WEST BENGAL SDL RED 27-01-2026</t>
        </is>
      </c>
      <c r="B58" s="30" t="inlineStr">
        <is>
          <t>IN3420150135</t>
        </is>
      </c>
      <c r="C58" s="30" t="inlineStr">
        <is>
          <t>SOVEREIGN</t>
        </is>
      </c>
      <c r="D58" s="13" t="n">
        <v>5000000</v>
      </c>
      <c r="E58" s="14" t="n">
        <v>5031.47</v>
      </c>
      <c r="F58" s="15" t="n">
        <v>0.0072</v>
      </c>
      <c r="G58" s="15" t="n">
        <v>0.056988</v>
      </c>
    </row>
    <row r="59">
      <c r="A59" s="12" t="inlineStr">
        <is>
          <t>8.29% ANDHRA PRADESH SDL RED 13-01-2026</t>
        </is>
      </c>
      <c r="B59" s="30" t="inlineStr">
        <is>
          <t>IN1020150117</t>
        </is>
      </c>
      <c r="C59" s="30" t="inlineStr">
        <is>
          <t>SOVEREIGN</t>
        </is>
      </c>
      <c r="D59" s="13" t="n">
        <v>5000000</v>
      </c>
      <c r="E59" s="14" t="n">
        <v>5025.18</v>
      </c>
      <c r="F59" s="15" t="n">
        <v>0.0071</v>
      </c>
      <c r="G59" s="15" t="n">
        <v>0.056834</v>
      </c>
    </row>
    <row r="60">
      <c r="A60" s="12" t="inlineStr">
        <is>
          <t>8.82% BIHAR SDL RED 24-02-2026</t>
        </is>
      </c>
      <c r="B60" s="30" t="inlineStr">
        <is>
          <t>IN1320150049</t>
        </is>
      </c>
      <c r="C60" s="30" t="inlineStr">
        <is>
          <t>SOVEREIGN</t>
        </is>
      </c>
      <c r="D60" s="13" t="n">
        <v>4000000</v>
      </c>
      <c r="E60" s="14" t="n">
        <v>4036.81</v>
      </c>
      <c r="F60" s="15" t="n">
        <v>0.0057</v>
      </c>
      <c r="G60" s="15" t="n">
        <v>0.058018</v>
      </c>
    </row>
    <row r="61">
      <c r="A61" s="12" t="inlineStr">
        <is>
          <t>8.55% RAJASTHAN SDL RED 09-03-2026</t>
        </is>
      </c>
      <c r="B61" s="30" t="inlineStr">
        <is>
          <t>IN2920150264</t>
        </is>
      </c>
      <c r="C61" s="30" t="inlineStr">
        <is>
          <t>SOVEREIGN</t>
        </is>
      </c>
      <c r="D61" s="13" t="n">
        <v>3500000</v>
      </c>
      <c r="E61" s="14" t="n">
        <v>3534.7</v>
      </c>
      <c r="F61" s="15" t="n">
        <v>0.005</v>
      </c>
      <c r="G61" s="15" t="n">
        <v>0.057966</v>
      </c>
    </row>
    <row r="62">
      <c r="A62" s="12" t="inlineStr">
        <is>
          <t>8.47% MAHARASHTRA SDL RED 10-02-2026</t>
        </is>
      </c>
      <c r="B62" s="30" t="inlineStr">
        <is>
          <t>IN2220150188</t>
        </is>
      </c>
      <c r="C62" s="30" t="inlineStr">
        <is>
          <t>SOVEREIGN</t>
        </is>
      </c>
      <c r="D62" s="13" t="n">
        <v>3000000</v>
      </c>
      <c r="E62" s="14" t="n">
        <v>3021.74</v>
      </c>
      <c r="F62" s="15" t="n">
        <v>0.0043</v>
      </c>
      <c r="G62" s="15" t="n">
        <v>0.057298</v>
      </c>
    </row>
    <row r="63">
      <c r="A63" s="12" t="inlineStr">
        <is>
          <t>7.90% RAJASTHAN SDL RED 08-04-2026</t>
        </is>
      </c>
      <c r="B63" s="30" t="inlineStr">
        <is>
          <t>IN2920200028</t>
        </is>
      </c>
      <c r="C63" s="30" t="inlineStr">
        <is>
          <t>SOVEREIGN</t>
        </is>
      </c>
      <c r="D63" s="13" t="n">
        <v>2500000</v>
      </c>
      <c r="E63" s="14" t="n">
        <v>2523.1</v>
      </c>
      <c r="F63" s="15" t="n">
        <v>0.0036</v>
      </c>
      <c r="G63" s="15" t="n">
        <v>0.058249</v>
      </c>
    </row>
    <row r="64">
      <c r="A64" s="12" t="inlineStr">
        <is>
          <t>8.46% GUJARAT SDL RED 10-02-2026</t>
        </is>
      </c>
      <c r="B64" s="30" t="inlineStr">
        <is>
          <t>IN1520150120</t>
        </is>
      </c>
      <c r="C64" s="30" t="inlineStr">
        <is>
          <t>SOVEREIGN</t>
        </is>
      </c>
      <c r="D64" s="13" t="n">
        <v>1000000</v>
      </c>
      <c r="E64" s="14" t="n">
        <v>1007.22</v>
      </c>
      <c r="F64" s="15" t="n">
        <v>0.0014</v>
      </c>
      <c r="G64" s="15" t="n">
        <v>0.057299</v>
      </c>
    </row>
    <row r="65">
      <c r="A65" s="12" t="inlineStr">
        <is>
          <t>7.96% TAMIL NADU SDL RED 27-04-2026</t>
        </is>
      </c>
      <c r="B65" s="30" t="inlineStr">
        <is>
          <t>IN3120160020</t>
        </is>
      </c>
      <c r="C65" s="30" t="inlineStr">
        <is>
          <t>SOVEREIGN</t>
        </is>
      </c>
      <c r="D65" s="13" t="n">
        <v>500000</v>
      </c>
      <c r="E65" s="14" t="n">
        <v>505.49</v>
      </c>
      <c r="F65" s="15" t="n">
        <v>0.0007</v>
      </c>
      <c r="G65" s="15" t="n">
        <v>0.057761</v>
      </c>
    </row>
    <row r="66">
      <c r="A66" s="12" t="inlineStr">
        <is>
          <t>7.96% GUJARAT SDL RED 27-04-2026</t>
        </is>
      </c>
      <c r="B66" s="30" t="inlineStr">
        <is>
          <t>IN1520160020</t>
        </is>
      </c>
      <c r="C66" s="30" t="inlineStr">
        <is>
          <t>SOVEREIGN</t>
        </is>
      </c>
      <c r="D66" s="13" t="n">
        <v>500000</v>
      </c>
      <c r="E66" s="14" t="n">
        <v>505.49</v>
      </c>
      <c r="F66" s="15" t="n">
        <v>0.0007</v>
      </c>
      <c r="G66" s="15" t="n">
        <v>0.057761</v>
      </c>
    </row>
    <row r="67">
      <c r="A67" s="12" t="inlineStr">
        <is>
          <t>8.09% ANDHRA PRADESH SDL RED 23-03-2026</t>
        </is>
      </c>
      <c r="B67" s="30" t="inlineStr">
        <is>
          <t>IN1020150158</t>
        </is>
      </c>
      <c r="C67" s="30" t="inlineStr">
        <is>
          <t>SOVEREIGN</t>
        </is>
      </c>
      <c r="D67" s="13" t="n">
        <v>500000</v>
      </c>
      <c r="E67" s="14" t="n">
        <v>504.7</v>
      </c>
      <c r="F67" s="15" t="n">
        <v>0.0007</v>
      </c>
      <c r="G67" s="15" t="n">
        <v>0.057663</v>
      </c>
    </row>
    <row r="68">
      <c r="A68" s="12" t="inlineStr">
        <is>
          <t>8.09% RAJASTHAN SDL RED 23-03-2026</t>
        </is>
      </c>
      <c r="B68" s="30" t="inlineStr">
        <is>
          <t>IN2920150363</t>
        </is>
      </c>
      <c r="C68" s="30" t="inlineStr">
        <is>
          <t>SOVEREIGN</t>
        </is>
      </c>
      <c r="D68" s="13" t="n">
        <v>500000</v>
      </c>
      <c r="E68" s="14" t="n">
        <v>504.66</v>
      </c>
      <c r="F68" s="15" t="n">
        <v>0.0007</v>
      </c>
      <c r="G68" s="15" t="n">
        <v>0.057864</v>
      </c>
    </row>
    <row r="69">
      <c r="A69" s="12" t="inlineStr">
        <is>
          <t>6.70% ANDHRA PRADESH SDL RED 22-04-2026</t>
        </is>
      </c>
      <c r="B69" s="30" t="inlineStr">
        <is>
          <t>IN1020200078</t>
        </is>
      </c>
      <c r="C69" s="30" t="inlineStr">
        <is>
          <t>SOVEREIGN</t>
        </is>
      </c>
      <c r="D69" s="13" t="n">
        <v>500000</v>
      </c>
      <c r="E69" s="14" t="n">
        <v>502.38</v>
      </c>
      <c r="F69" s="15" t="n">
        <v>0.0007</v>
      </c>
      <c r="G69" s="15" t="n">
        <v>0.057894</v>
      </c>
    </row>
    <row r="70">
      <c r="A70" s="16" t="inlineStr">
        <is>
          <t>Sub Total</t>
        </is>
      </c>
      <c r="B70" s="31" t="n"/>
      <c r="C70" s="31" t="n"/>
      <c r="D70" s="17" t="n"/>
      <c r="E70" s="18" t="n">
        <v>283539.27</v>
      </c>
      <c r="F70" s="19" t="n">
        <v>0.4033</v>
      </c>
      <c r="G70" s="20" t="n"/>
    </row>
    <row r="71">
      <c r="A71" s="12" t="n"/>
      <c r="B71" s="30" t="n"/>
      <c r="C71" s="30" t="n"/>
      <c r="D71" s="13" t="n"/>
      <c r="E71" s="14" t="n"/>
      <c r="F71" s="15" t="n"/>
      <c r="G71" s="15" t="n"/>
    </row>
    <row r="72">
      <c r="A72" s="12" t="n"/>
      <c r="B72" s="30" t="n"/>
      <c r="C72" s="30" t="n"/>
      <c r="D72" s="13" t="n"/>
      <c r="E72" s="14" t="n"/>
      <c r="F72" s="15" t="n"/>
      <c r="G72" s="15" t="n"/>
    </row>
    <row r="73">
      <c r="A73" s="16" t="inlineStr">
        <is>
          <t>(b)Privately Placed/Unlisted</t>
        </is>
      </c>
      <c r="B73" s="30" t="n"/>
      <c r="C73" s="30" t="n"/>
      <c r="D73" s="13" t="n"/>
      <c r="E73" s="14" t="n"/>
      <c r="F73" s="15" t="n"/>
      <c r="G73" s="15" t="n"/>
    </row>
    <row r="74">
      <c r="A74" s="16" t="inlineStr">
        <is>
          <t>Sub Total</t>
        </is>
      </c>
      <c r="B74" s="30" t="n"/>
      <c r="C74" s="30" t="n"/>
      <c r="D74" s="13" t="n"/>
      <c r="E74" s="35" t="inlineStr">
        <is>
          <t>NIL</t>
        </is>
      </c>
      <c r="F74" s="36" t="inlineStr">
        <is>
          <t>NIL</t>
        </is>
      </c>
      <c r="G74" s="15" t="n"/>
    </row>
    <row r="75">
      <c r="A75" s="12" t="n"/>
      <c r="B75" s="30" t="n"/>
      <c r="C75" s="30" t="n"/>
      <c r="D75" s="13" t="n"/>
      <c r="E75" s="14" t="n"/>
      <c r="F75" s="15" t="n"/>
      <c r="G75" s="15" t="n"/>
    </row>
    <row r="76">
      <c r="A76" s="16" t="inlineStr">
        <is>
          <t>(c)Securitised Debt Instruments</t>
        </is>
      </c>
      <c r="B76" s="30" t="n"/>
      <c r="C76" s="30" t="n"/>
      <c r="D76" s="13" t="n"/>
      <c r="E76" s="14" t="n"/>
      <c r="F76" s="15" t="n"/>
      <c r="G76" s="15" t="n"/>
    </row>
    <row r="77">
      <c r="A77" s="16" t="inlineStr">
        <is>
          <t>Sub Total</t>
        </is>
      </c>
      <c r="B77" s="30" t="n"/>
      <c r="C77" s="30" t="n"/>
      <c r="D77" s="13" t="n"/>
      <c r="E77" s="35" t="inlineStr">
        <is>
          <t>NIL</t>
        </is>
      </c>
      <c r="F77" s="36" t="inlineStr">
        <is>
          <t>NIL</t>
        </is>
      </c>
      <c r="G77" s="15" t="n"/>
    </row>
    <row r="78">
      <c r="A78" s="12" t="n"/>
      <c r="B78" s="30" t="n"/>
      <c r="C78" s="30" t="n"/>
      <c r="D78" s="13" t="n"/>
      <c r="E78" s="14" t="n"/>
      <c r="F78" s="15" t="n"/>
      <c r="G78" s="15" t="n"/>
    </row>
    <row r="79">
      <c r="A79" s="21" t="inlineStr">
        <is>
          <t>TOTAL</t>
        </is>
      </c>
      <c r="B79" s="32" t="n"/>
      <c r="C79" s="32" t="n"/>
      <c r="D79" s="22" t="n"/>
      <c r="E79" s="18" t="n">
        <v>679410.1800000001</v>
      </c>
      <c r="F79" s="19" t="n">
        <v>0.9663</v>
      </c>
      <c r="G79" s="20" t="n"/>
    </row>
    <row r="80">
      <c r="A80" s="12" t="n"/>
      <c r="B80" s="30" t="n"/>
      <c r="C80" s="30" t="n"/>
      <c r="D80" s="13" t="n"/>
      <c r="E80" s="14" t="n"/>
      <c r="F80" s="15" t="n"/>
      <c r="G80" s="15" t="n"/>
    </row>
    <row r="81">
      <c r="A81" s="16" t="inlineStr">
        <is>
          <t>Money Market Instruments</t>
        </is>
      </c>
      <c r="B81" s="30" t="n"/>
      <c r="C81" s="30" t="n"/>
      <c r="D81" s="13" t="n"/>
      <c r="E81" s="14" t="n"/>
      <c r="F81" s="15" t="n"/>
      <c r="G81" s="15" t="n"/>
    </row>
    <row r="82">
      <c r="A82" s="16" t="inlineStr">
        <is>
          <t>Certificate of Deposit</t>
        </is>
      </c>
      <c r="B82" s="30" t="n"/>
      <c r="C82" s="30" t="n"/>
      <c r="D82" s="13" t="n"/>
      <c r="E82" s="14" t="n"/>
      <c r="F82" s="15" t="n"/>
      <c r="G82" s="15" t="n"/>
    </row>
    <row r="83">
      <c r="A83" s="12" t="inlineStr">
        <is>
          <t>NABARD CD RED 04-02-2026#</t>
        </is>
      </c>
      <c r="B83" s="30" t="inlineStr">
        <is>
          <t>INE261F16926</t>
        </is>
      </c>
      <c r="C83" s="30" t="inlineStr">
        <is>
          <t>CRISIL A1+</t>
        </is>
      </c>
      <c r="D83" s="13" t="n">
        <v>2500000</v>
      </c>
      <c r="E83" s="14" t="n">
        <v>2460.99</v>
      </c>
      <c r="F83" s="15" t="n">
        <v>0.0035</v>
      </c>
      <c r="G83" s="15" t="n">
        <v>0.060899</v>
      </c>
    </row>
    <row r="84">
      <c r="A84" s="16" t="inlineStr">
        <is>
          <t>Sub Total</t>
        </is>
      </c>
      <c r="B84" s="31" t="n"/>
      <c r="C84" s="31" t="n"/>
      <c r="D84" s="17" t="n"/>
      <c r="E84" s="18" t="n">
        <v>2460.99</v>
      </c>
      <c r="F84" s="19" t="n">
        <v>0.0035</v>
      </c>
      <c r="G84" s="20" t="n"/>
    </row>
    <row r="85">
      <c r="A85" s="12" t="n"/>
      <c r="B85" s="30" t="n"/>
      <c r="C85" s="30" t="n"/>
      <c r="D85" s="13" t="n"/>
      <c r="E85" s="14" t="n"/>
      <c r="F85" s="15" t="n"/>
      <c r="G85" s="15" t="n"/>
    </row>
    <row r="86">
      <c r="A86" s="21" t="inlineStr">
        <is>
          <t>TOTAL</t>
        </is>
      </c>
      <c r="B86" s="32" t="n"/>
      <c r="C86" s="32" t="n"/>
      <c r="D86" s="22" t="n"/>
      <c r="E86" s="18" t="n">
        <v>2460.99</v>
      </c>
      <c r="F86" s="19" t="n">
        <v>0.0035</v>
      </c>
      <c r="G86" s="20" t="n"/>
    </row>
    <row r="87">
      <c r="A87" s="12" t="n"/>
      <c r="B87" s="30" t="n"/>
      <c r="C87" s="30" t="n"/>
      <c r="D87" s="13" t="n"/>
      <c r="E87" s="14" t="n"/>
      <c r="F87" s="15" t="n"/>
      <c r="G87" s="15" t="n"/>
    </row>
    <row r="88">
      <c r="A88" s="12" t="n"/>
      <c r="B88" s="30" t="n"/>
      <c r="C88" s="30" t="n"/>
      <c r="D88" s="13" t="n"/>
      <c r="E88" s="14" t="n"/>
      <c r="F88" s="15" t="n"/>
      <c r="G88" s="15" t="n"/>
    </row>
    <row r="89">
      <c r="A89" s="16" t="inlineStr">
        <is>
          <t>TREPS / Reverse Repo</t>
        </is>
      </c>
      <c r="B89" s="30" t="n"/>
      <c r="C89" s="30" t="n"/>
      <c r="D89" s="13" t="n"/>
      <c r="E89" s="14" t="n"/>
      <c r="F89" s="15" t="n"/>
      <c r="G89" s="15" t="n"/>
    </row>
    <row r="90">
      <c r="A90" s="12" t="inlineStr">
        <is>
          <t>Clearing Corporation of India Ltd.</t>
        </is>
      </c>
      <c r="B90" s="30" t="n"/>
      <c r="C90" s="30" t="n"/>
      <c r="D90" s="13" t="n"/>
      <c r="E90" s="14" t="n">
        <v>577.73</v>
      </c>
      <c r="F90" s="15" t="n">
        <v>0.0008</v>
      </c>
      <c r="G90" s="15" t="n">
        <v>0.05596</v>
      </c>
    </row>
    <row r="91">
      <c r="A91" s="16" t="inlineStr">
        <is>
          <t>Sub Total</t>
        </is>
      </c>
      <c r="B91" s="31" t="n"/>
      <c r="C91" s="31" t="n"/>
      <c r="D91" s="17" t="n"/>
      <c r="E91" s="18" t="n">
        <v>577.73</v>
      </c>
      <c r="F91" s="19" t="n">
        <v>0.0008</v>
      </c>
      <c r="G91" s="20" t="n"/>
    </row>
    <row r="92">
      <c r="A92" s="12" t="n"/>
      <c r="B92" s="30" t="n"/>
      <c r="C92" s="30" t="n"/>
      <c r="D92" s="13" t="n"/>
      <c r="E92" s="14" t="n"/>
      <c r="F92" s="15" t="n"/>
      <c r="G92" s="15" t="n"/>
    </row>
    <row r="93">
      <c r="A93" s="21" t="inlineStr">
        <is>
          <t>TOTAL</t>
        </is>
      </c>
      <c r="B93" s="32" t="n"/>
      <c r="C93" s="32" t="n"/>
      <c r="D93" s="22" t="n"/>
      <c r="E93" s="18" t="n">
        <v>577.73</v>
      </c>
      <c r="F93" s="19" t="n">
        <v>0.0008</v>
      </c>
      <c r="G93" s="20" t="n"/>
    </row>
    <row r="94">
      <c r="A94" s="12" t="inlineStr">
        <is>
          <t>Accrued Interest</t>
        </is>
      </c>
      <c r="B94" s="30" t="n"/>
      <c r="C94" s="30" t="n"/>
      <c r="D94" s="13" t="n"/>
      <c r="E94" s="14" t="n">
        <v>20897.5828936</v>
      </c>
      <c r="F94" s="15" t="n">
        <v>0.029719</v>
      </c>
      <c r="G94" s="15" t="n"/>
    </row>
    <row r="95">
      <c r="A95" s="12" t="inlineStr">
        <is>
          <t>Net Receivables/(Payables)</t>
        </is>
      </c>
      <c r="B95" s="30" t="n"/>
      <c r="C95" s="30" t="n"/>
      <c r="D95" s="13" t="n"/>
      <c r="E95" s="23" t="n">
        <v>-194.3528936</v>
      </c>
      <c r="F95" s="24" t="n">
        <v>-0.000319</v>
      </c>
      <c r="G95" s="15" t="n">
        <v>0.05596</v>
      </c>
    </row>
    <row r="96">
      <c r="A96" s="25" t="inlineStr">
        <is>
          <t>GRAND TOTAL</t>
        </is>
      </c>
      <c r="B96" s="33" t="n"/>
      <c r="C96" s="33" t="n"/>
      <c r="D96" s="26" t="n"/>
      <c r="E96" s="27" t="n">
        <v>703152.13</v>
      </c>
      <c r="F96" s="28" t="n">
        <v>1</v>
      </c>
      <c r="G96" s="28" t="n"/>
    </row>
    <row r="98">
      <c r="A98" s="80" t="inlineStr">
        <is>
          <t>#  Unlisted Security</t>
        </is>
      </c>
    </row>
    <row r="99">
      <c r="A99" s="80" t="inlineStr">
        <is>
          <t>**Non Traded Security</t>
        </is>
      </c>
    </row>
    <row r="100">
      <c r="A100" s="80" t="inlineStr">
        <is>
          <t>In accordance with SEBI Circular no. SEBI/HO/IMD/PoD2/P/CIR/2024/183 dated December 13, 2024, Debt Index Replication Factor (DIRF) is 71.73%.</t>
        </is>
      </c>
    </row>
    <row r="101">
      <c r="A101" s="80" t="inlineStr">
        <is>
          <t>Notes:</t>
        </is>
      </c>
    </row>
    <row r="102" ht="29" customHeight="1">
      <c r="A102" s="48" t="inlineStr">
        <is>
          <t>1. Security in default beyond its maturiy date</t>
        </is>
      </c>
      <c r="B102" s="34" t="inlineStr">
        <is>
          <t>NIL</t>
        </is>
      </c>
    </row>
    <row r="103">
      <c r="A103" t="inlineStr">
        <is>
          <t>2. NAV at the beginning of the period (Rs. per unit)</t>
        </is>
      </c>
    </row>
    <row r="104">
      <c r="A104" t="inlineStr">
        <is>
          <t>Plan /option (Face Value 10)</t>
        </is>
      </c>
      <c r="B104" t="inlineStr">
        <is>
          <t>As on</t>
        </is>
      </c>
      <c r="C104" t="inlineStr">
        <is>
          <t>As on</t>
        </is>
      </c>
    </row>
    <row r="105">
      <c r="B105" s="49" t="n">
        <v>45930</v>
      </c>
      <c r="C105" s="49" t="n">
        <v>45961</v>
      </c>
    </row>
    <row r="106">
      <c r="A106" t="inlineStr">
        <is>
          <t>Direct Plan Growth Option</t>
        </is>
      </c>
      <c r="B106" t="n">
        <v>13.27</v>
      </c>
      <c r="C106" t="n">
        <v>13.3337</v>
      </c>
    </row>
    <row r="107">
      <c r="A107" t="inlineStr">
        <is>
          <t>Direct Plan IDCW Option</t>
        </is>
      </c>
      <c r="B107" t="n">
        <v>13.2706</v>
      </c>
      <c r="C107" t="n">
        <v>13.3343</v>
      </c>
    </row>
    <row r="108">
      <c r="A108" t="inlineStr">
        <is>
          <t>Regular Plan Growth Option</t>
        </is>
      </c>
      <c r="B108" t="n">
        <v>13.1603</v>
      </c>
      <c r="C108" t="n">
        <v>13.2213</v>
      </c>
    </row>
    <row r="109">
      <c r="A109" t="inlineStr">
        <is>
          <t>Regular Plan IDCW Option</t>
        </is>
      </c>
      <c r="B109" t="n">
        <v>13.1614</v>
      </c>
      <c r="C109" t="n">
        <v>13.2224</v>
      </c>
    </row>
    <row r="111">
      <c r="A111" t="inlineStr">
        <is>
          <t xml:space="preserve">3. Total Dividend (Net) declared during the month </t>
        </is>
      </c>
      <c r="B111" s="34" t="inlineStr">
        <is>
          <t>NIL</t>
        </is>
      </c>
    </row>
    <row r="112">
      <c r="A112" t="inlineStr">
        <is>
          <t>4. Bonus was declared during the month</t>
        </is>
      </c>
      <c r="B112" s="34" t="inlineStr">
        <is>
          <t>NIL</t>
        </is>
      </c>
    </row>
    <row r="113" ht="58" customHeight="1">
      <c r="A113" s="48" t="inlineStr">
        <is>
          <t>5. Investment in Repo of Corporate Debt Securities during the month ended October 31, 2025</t>
        </is>
      </c>
      <c r="B113" s="34" t="inlineStr">
        <is>
          <t>NIL</t>
        </is>
      </c>
    </row>
    <row r="114" ht="43.5" customHeight="1">
      <c r="A114" s="48" t="inlineStr">
        <is>
          <t>6. Investment in foreign securities/ADRs/GDRs at the end of the month</t>
        </is>
      </c>
      <c r="B114" s="34" t="inlineStr">
        <is>
          <t>NIL</t>
        </is>
      </c>
    </row>
    <row r="115">
      <c r="A115" t="inlineStr">
        <is>
          <t>7. Average Portfolio Maturity</t>
        </is>
      </c>
      <c r="B115" s="51">
        <f>B130</f>
        <v/>
      </c>
    </row>
    <row r="116" ht="72.5" customHeight="1">
      <c r="A116" s="48" t="inlineStr">
        <is>
          <t>8. Total gross exposure to derivative instruments (excluding reversed positions) at the end of the month (Rs. in Lakhs)</t>
        </is>
      </c>
      <c r="B116" s="34" t="inlineStr">
        <is>
          <t>NIL</t>
        </is>
      </c>
    </row>
    <row r="117">
      <c r="B117" s="34" t="n"/>
    </row>
    <row r="118" ht="58" customHeight="1">
      <c r="A118" s="48" t="inlineStr">
        <is>
          <t>9. Margin Deposits includes Margin money placed on derivatives other than margin money placed with bank</t>
        </is>
      </c>
      <c r="B118" s="34" t="inlineStr">
        <is>
          <t>NIL</t>
        </is>
      </c>
    </row>
    <row r="119" ht="58" customHeight="1">
      <c r="A119" s="48" t="inlineStr">
        <is>
          <t>10. Value of investment made by other schemes under same management (Rs. In Lakhs)</t>
        </is>
      </c>
      <c r="B119" t="n">
        <v>15117.35</v>
      </c>
    </row>
    <row r="120" ht="43.5" customHeight="1">
      <c r="A120" s="48" t="inlineStr">
        <is>
          <t>11. Number of instance of deviation In valuation of securities</t>
        </is>
      </c>
      <c r="B120" s="34" t="inlineStr">
        <is>
          <t>NIL</t>
        </is>
      </c>
    </row>
    <row r="121" ht="43.5" customHeight="1">
      <c r="A121" s="48" t="inlineStr">
        <is>
          <t>12. Total value and percentage of illiquid equity shares / securities</t>
        </is>
      </c>
      <c r="B121" s="34" t="inlineStr">
        <is>
          <t>NIL</t>
        </is>
      </c>
    </row>
    <row r="123">
      <c r="A123" t="inlineStr">
        <is>
          <t>Portfolio Information</t>
        </is>
      </c>
    </row>
    <row r="124" ht="29" customHeight="1">
      <c r="A124" s="53" t="inlineStr">
        <is>
          <t>Scheme Name :</t>
        </is>
      </c>
      <c r="B124" s="57" t="inlineStr">
        <is>
          <t>Edelweiss Nifty PSU Bond Plus SDL Apr2026 50 50 Index Fund</t>
        </is>
      </c>
    </row>
    <row r="125">
      <c r="A125" s="53" t="inlineStr">
        <is>
          <t>Description (if any)</t>
        </is>
      </c>
      <c r="B125" s="53" t="inlineStr">
        <is>
          <t>NY PSU BD PL SDL IDX Fund-2026</t>
        </is>
      </c>
    </row>
    <row r="126">
      <c r="A126" s="53" t="n"/>
      <c r="B126" s="53" t="n"/>
    </row>
    <row r="127">
      <c r="A127" s="53" t="inlineStr">
        <is>
          <t>Annualised Portfolio YTM* :</t>
        </is>
      </c>
      <c r="B127" s="54" t="n">
        <v>6.033634222718987</v>
      </c>
    </row>
    <row r="128">
      <c r="A128" s="53" t="n"/>
      <c r="B128" s="53" t="n"/>
    </row>
    <row r="129">
      <c r="A129" s="53" t="inlineStr">
        <is>
          <t>Macaulay Duration</t>
        </is>
      </c>
      <c r="B129" s="55" t="n">
        <v>0.3094</v>
      </c>
    </row>
    <row r="130">
      <c r="A130" s="53" t="inlineStr">
        <is>
          <t>Residual Maturity</t>
        </is>
      </c>
      <c r="B130" s="55" t="n">
        <v>0.3101872217992797</v>
      </c>
    </row>
    <row r="131">
      <c r="A131" s="53" t="n"/>
      <c r="B131" s="53" t="n"/>
    </row>
    <row r="132">
      <c r="A132" s="53" t="inlineStr">
        <is>
          <t xml:space="preserve">As on (Date) </t>
        </is>
      </c>
      <c r="B132" s="56" t="n">
        <v>45961</v>
      </c>
    </row>
    <row r="134" ht="70" customHeight="1">
      <c r="A134" s="82" t="inlineStr">
        <is>
          <t>Scheme Name</t>
        </is>
      </c>
      <c r="B134" s="82" t="inlineStr">
        <is>
          <t>Risk- O - Meter</t>
        </is>
      </c>
      <c r="C134" s="82" t="inlineStr">
        <is>
          <t>Benchmark of the Scheme</t>
        </is>
      </c>
      <c r="D134" s="82" t="inlineStr">
        <is>
          <t>Benchmark Risk-o-meter</t>
        </is>
      </c>
    </row>
    <row r="135" ht="70" customHeight="1">
      <c r="A135" s="82" t="inlineStr">
        <is>
          <t>Edelweiss NIFTY PSU Bond Plus SDL Apr 2026 50-50 Index Fund</t>
        </is>
      </c>
      <c r="B135" s="82" t="n"/>
      <c r="C135" s="82" t="inlineStr">
        <is>
          <t>Nifty PSU Bond Plus SDL Apr 2026 50:50 Index</t>
        </is>
      </c>
      <c r="D135" s="82" t="n"/>
      <c r="E13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G136"/>
  <sheetViews>
    <sheetView showGridLines="0" workbookViewId="0">
      <pane ySplit="4" topLeftCell="A9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FLEXI-CAP FUND AS ON OCTOBER 31, 2025</t>
        </is>
      </c>
    </row>
    <row r="2" ht="19.5" customHeight="1">
      <c r="A2" s="81" t="inlineStr">
        <is>
          <t>(An open ended dynamic equity scheme investing across large cap, mid cap, small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2184576</v>
      </c>
      <c r="E8" s="14" t="n">
        <v>21568.32</v>
      </c>
      <c r="F8" s="15" t="n">
        <v>0.0718</v>
      </c>
      <c r="G8" s="15" t="n"/>
    </row>
    <row r="9">
      <c r="A9" s="12" t="inlineStr">
        <is>
          <t>ICICI Bank Ltd.</t>
        </is>
      </c>
      <c r="B9" s="30" t="inlineStr">
        <is>
          <t>INE090A01021</t>
        </is>
      </c>
      <c r="C9" s="30" t="inlineStr">
        <is>
          <t>Banks</t>
        </is>
      </c>
      <c r="D9" s="13" t="n">
        <v>1118162</v>
      </c>
      <c r="E9" s="14" t="n">
        <v>15042.63</v>
      </c>
      <c r="F9" s="15" t="n">
        <v>0.05</v>
      </c>
      <c r="G9" s="15" t="n"/>
    </row>
    <row r="10">
      <c r="A10" s="12" t="inlineStr">
        <is>
          <t>Larsen &amp; Toubro Ltd.</t>
        </is>
      </c>
      <c r="B10" s="30" t="inlineStr">
        <is>
          <t>INE018A01030</t>
        </is>
      </c>
      <c r="C10" s="30" t="inlineStr">
        <is>
          <t>Construction</t>
        </is>
      </c>
      <c r="D10" s="13" t="n">
        <v>240080</v>
      </c>
      <c r="E10" s="14" t="n">
        <v>9677.379999999999</v>
      </c>
      <c r="F10" s="15" t="n">
        <v>0.0322</v>
      </c>
      <c r="G10" s="15" t="n"/>
    </row>
    <row r="11">
      <c r="A11" s="12" t="inlineStr">
        <is>
          <t>Reliance Industries Ltd.</t>
        </is>
      </c>
      <c r="B11" s="30" t="inlineStr">
        <is>
          <t>INE002A01018</t>
        </is>
      </c>
      <c r="C11" s="30" t="inlineStr">
        <is>
          <t>Petroleum Products</t>
        </is>
      </c>
      <c r="D11" s="13" t="n">
        <v>619911</v>
      </c>
      <c r="E11" s="14" t="n">
        <v>9214.360000000001</v>
      </c>
      <c r="F11" s="15" t="n">
        <v>0.0307</v>
      </c>
      <c r="G11" s="15" t="n"/>
    </row>
    <row r="12">
      <c r="A12" s="12" t="inlineStr">
        <is>
          <t>State Bank of India</t>
        </is>
      </c>
      <c r="B12" s="30" t="inlineStr">
        <is>
          <t>INE062A01020</t>
        </is>
      </c>
      <c r="C12" s="30" t="inlineStr">
        <is>
          <t>Banks</t>
        </is>
      </c>
      <c r="D12" s="13" t="n">
        <v>919817</v>
      </c>
      <c r="E12" s="14" t="n">
        <v>8618.690000000001</v>
      </c>
      <c r="F12" s="15" t="n">
        <v>0.0287</v>
      </c>
      <c r="G12" s="15" t="n"/>
    </row>
    <row r="13">
      <c r="A13" s="12" t="inlineStr">
        <is>
          <t>Infosys Ltd.</t>
        </is>
      </c>
      <c r="B13" s="30" t="inlineStr">
        <is>
          <t>INE009A01021</t>
        </is>
      </c>
      <c r="C13" s="30" t="inlineStr">
        <is>
          <t>IT - Software</t>
        </is>
      </c>
      <c r="D13" s="13" t="n">
        <v>579917</v>
      </c>
      <c r="E13" s="14" t="n">
        <v>8596.110000000001</v>
      </c>
      <c r="F13" s="15" t="n">
        <v>0.0286</v>
      </c>
      <c r="G13" s="15" t="n"/>
    </row>
    <row r="14">
      <c r="A14" s="12" t="inlineStr">
        <is>
          <t>Bharti Airtel Ltd.</t>
        </is>
      </c>
      <c r="B14" s="30" t="inlineStr">
        <is>
          <t>INE397D01024</t>
        </is>
      </c>
      <c r="C14" s="30" t="inlineStr">
        <is>
          <t>Telecom - Services</t>
        </is>
      </c>
      <c r="D14" s="13" t="n">
        <v>372285</v>
      </c>
      <c r="E14" s="14" t="n">
        <v>7648.6</v>
      </c>
      <c r="F14" s="15" t="n">
        <v>0.0254</v>
      </c>
      <c r="G14" s="15" t="n"/>
    </row>
    <row r="15">
      <c r="A15" s="12" t="inlineStr">
        <is>
          <t>NTPC Ltd.</t>
        </is>
      </c>
      <c r="B15" s="30" t="inlineStr">
        <is>
          <t>INE733E01010</t>
        </is>
      </c>
      <c r="C15" s="30" t="inlineStr">
        <is>
          <t>Power</t>
        </is>
      </c>
      <c r="D15" s="13" t="n">
        <v>2190304</v>
      </c>
      <c r="E15" s="14" t="n">
        <v>7380.23</v>
      </c>
      <c r="F15" s="15" t="n">
        <v>0.0246</v>
      </c>
      <c r="G15" s="15" t="n"/>
    </row>
    <row r="16">
      <c r="A16" s="12" t="inlineStr">
        <is>
          <t>Bajaj Finance Ltd.</t>
        </is>
      </c>
      <c r="B16" s="30" t="inlineStr">
        <is>
          <t>INE296A01032</t>
        </is>
      </c>
      <c r="C16" s="30" t="inlineStr">
        <is>
          <t>Finance</t>
        </is>
      </c>
      <c r="D16" s="13" t="n">
        <v>645355</v>
      </c>
      <c r="E16" s="14" t="n">
        <v>6729.76</v>
      </c>
      <c r="F16" s="15" t="n">
        <v>0.0224</v>
      </c>
      <c r="G16" s="15" t="n"/>
    </row>
    <row r="17">
      <c r="A17" s="12" t="inlineStr">
        <is>
          <t>Tata Steel Ltd.</t>
        </is>
      </c>
      <c r="B17" s="30" t="inlineStr">
        <is>
          <t>INE081A01020</t>
        </is>
      </c>
      <c r="C17" s="30" t="inlineStr">
        <is>
          <t>Ferrous Metals</t>
        </is>
      </c>
      <c r="D17" s="13" t="n">
        <v>3456119</v>
      </c>
      <c r="E17" s="14" t="n">
        <v>6319.17</v>
      </c>
      <c r="F17" s="15" t="n">
        <v>0.021</v>
      </c>
      <c r="G17" s="15" t="n"/>
    </row>
    <row r="18">
      <c r="A18" s="12" t="inlineStr">
        <is>
          <t>Ultratech Cement Ltd.</t>
        </is>
      </c>
      <c r="B18" s="30" t="inlineStr">
        <is>
          <t>INE481G01011</t>
        </is>
      </c>
      <c r="C18" s="30" t="inlineStr">
        <is>
          <t>Cement &amp; Cement Products</t>
        </is>
      </c>
      <c r="D18" s="13" t="n">
        <v>50810</v>
      </c>
      <c r="E18" s="14" t="n">
        <v>6070.27</v>
      </c>
      <c r="F18" s="15" t="n">
        <v>0.0202</v>
      </c>
      <c r="G18" s="15" t="n"/>
    </row>
    <row r="19">
      <c r="A19" s="12" t="inlineStr">
        <is>
          <t>Mahindra &amp; Mahindra Ltd.</t>
        </is>
      </c>
      <c r="B19" s="30" t="inlineStr">
        <is>
          <t>INE101A01026</t>
        </is>
      </c>
      <c r="C19" s="30" t="inlineStr">
        <is>
          <t>Automobiles</t>
        </is>
      </c>
      <c r="D19" s="13" t="n">
        <v>172171</v>
      </c>
      <c r="E19" s="14" t="n">
        <v>6003.95</v>
      </c>
      <c r="F19" s="15" t="n">
        <v>0.02</v>
      </c>
      <c r="G19" s="15" t="n"/>
    </row>
    <row r="20">
      <c r="A20" s="12" t="inlineStr">
        <is>
          <t>Persistent Systems Ltd.</t>
        </is>
      </c>
      <c r="B20" s="30" t="inlineStr">
        <is>
          <t>INE262H01021</t>
        </is>
      </c>
      <c r="C20" s="30" t="inlineStr">
        <is>
          <t>IT - Software</t>
        </is>
      </c>
      <c r="D20" s="13" t="n">
        <v>80140</v>
      </c>
      <c r="E20" s="14" t="n">
        <v>4741.56</v>
      </c>
      <c r="F20" s="15" t="n">
        <v>0.0158</v>
      </c>
      <c r="G20" s="15" t="n"/>
    </row>
    <row r="21">
      <c r="A21" s="12" t="inlineStr">
        <is>
          <t>Multi Commodity Exchange Of India Ltd.</t>
        </is>
      </c>
      <c r="B21" s="30" t="inlineStr">
        <is>
          <t>INE745G01035</t>
        </is>
      </c>
      <c r="C21" s="30" t="inlineStr">
        <is>
          <t>Capital Markets</t>
        </is>
      </c>
      <c r="D21" s="13" t="n">
        <v>47618</v>
      </c>
      <c r="E21" s="14" t="n">
        <v>4401.57</v>
      </c>
      <c r="F21" s="15" t="n">
        <v>0.0146</v>
      </c>
      <c r="G21" s="15" t="n"/>
    </row>
    <row r="22">
      <c r="A22" s="12" t="inlineStr">
        <is>
          <t>Divi's Laboratories Ltd.</t>
        </is>
      </c>
      <c r="B22" s="30" t="inlineStr">
        <is>
          <t>INE361B01024</t>
        </is>
      </c>
      <c r="C22" s="30" t="inlineStr">
        <is>
          <t>Pharmaceuticals &amp; Biotechnology</t>
        </is>
      </c>
      <c r="D22" s="13" t="n">
        <v>65260</v>
      </c>
      <c r="E22" s="14" t="n">
        <v>4397.22</v>
      </c>
      <c r="F22" s="15" t="n">
        <v>0.0146</v>
      </c>
      <c r="G22" s="15" t="n"/>
    </row>
    <row r="23">
      <c r="A23" s="12" t="inlineStr">
        <is>
          <t>Fortis Healthcare Ltd.</t>
        </is>
      </c>
      <c r="B23" s="30" t="inlineStr">
        <is>
          <t>INE061F01013</t>
        </is>
      </c>
      <c r="C23" s="30" t="inlineStr">
        <is>
          <t>Healthcare Services</t>
        </is>
      </c>
      <c r="D23" s="13" t="n">
        <v>419199</v>
      </c>
      <c r="E23" s="14" t="n">
        <v>4288.62</v>
      </c>
      <c r="F23" s="15" t="n">
        <v>0.0143</v>
      </c>
      <c r="G23" s="15" t="n"/>
    </row>
    <row r="24">
      <c r="A24" s="12" t="inlineStr">
        <is>
          <t>CG Power and Industrial Solutions Ltd.</t>
        </is>
      </c>
      <c r="B24" s="30" t="inlineStr">
        <is>
          <t>INE067A01029</t>
        </is>
      </c>
      <c r="C24" s="30" t="inlineStr">
        <is>
          <t>Electrical Equipment</t>
        </is>
      </c>
      <c r="D24" s="13" t="n">
        <v>574845</v>
      </c>
      <c r="E24" s="14" t="n">
        <v>4234.6</v>
      </c>
      <c r="F24" s="15" t="n">
        <v>0.0141</v>
      </c>
      <c r="G24" s="15" t="n"/>
    </row>
    <row r="25">
      <c r="A25" s="12" t="inlineStr">
        <is>
          <t>Eternal Ltd.</t>
        </is>
      </c>
      <c r="B25" s="30" t="inlineStr">
        <is>
          <t>INE758T01015</t>
        </is>
      </c>
      <c r="C25" s="30" t="inlineStr">
        <is>
          <t>Retailing</t>
        </is>
      </c>
      <c r="D25" s="13" t="n">
        <v>1326328</v>
      </c>
      <c r="E25" s="14" t="n">
        <v>4214.41</v>
      </c>
      <c r="F25" s="15" t="n">
        <v>0.014</v>
      </c>
      <c r="G25" s="15" t="n"/>
    </row>
    <row r="26">
      <c r="A26" s="12" t="inlineStr">
        <is>
          <t>TVS Motor Company Ltd.</t>
        </is>
      </c>
      <c r="B26" s="30" t="inlineStr">
        <is>
          <t>INE494B01023</t>
        </is>
      </c>
      <c r="C26" s="30" t="inlineStr">
        <is>
          <t>Automobiles</t>
        </is>
      </c>
      <c r="D26" s="13" t="n">
        <v>113961</v>
      </c>
      <c r="E26" s="14" t="n">
        <v>3998.55</v>
      </c>
      <c r="F26" s="15" t="n">
        <v>0.0133</v>
      </c>
      <c r="G26" s="15" t="n"/>
    </row>
    <row r="27">
      <c r="A27" s="12" t="inlineStr">
        <is>
          <t>Max Healthcare Institute Ltd.</t>
        </is>
      </c>
      <c r="B27" s="30" t="inlineStr">
        <is>
          <t>INE027H01010</t>
        </is>
      </c>
      <c r="C27" s="30" t="inlineStr">
        <is>
          <t>Healthcare Services</t>
        </is>
      </c>
      <c r="D27" s="13" t="n">
        <v>345802</v>
      </c>
      <c r="E27" s="14" t="n">
        <v>3969.12</v>
      </c>
      <c r="F27" s="15" t="n">
        <v>0.0132</v>
      </c>
      <c r="G27" s="15" t="n"/>
    </row>
    <row r="28">
      <c r="A28" s="12" t="inlineStr">
        <is>
          <t>Sun Pharmaceutical Industries Ltd.</t>
        </is>
      </c>
      <c r="B28" s="30" t="inlineStr">
        <is>
          <t>INE044A01036</t>
        </is>
      </c>
      <c r="C28" s="30" t="inlineStr">
        <is>
          <t>Pharmaceuticals &amp; Biotechnology</t>
        </is>
      </c>
      <c r="D28" s="13" t="n">
        <v>234560</v>
      </c>
      <c r="E28" s="14" t="n">
        <v>3965.71</v>
      </c>
      <c r="F28" s="15" t="n">
        <v>0.0132</v>
      </c>
      <c r="G28" s="15" t="n"/>
    </row>
    <row r="29">
      <c r="A29" s="12" t="inlineStr">
        <is>
          <t>Coforge Ltd.</t>
        </is>
      </c>
      <c r="B29" s="30" t="inlineStr">
        <is>
          <t>INE591G01025</t>
        </is>
      </c>
      <c r="C29" s="30" t="inlineStr">
        <is>
          <t>IT - Software</t>
        </is>
      </c>
      <c r="D29" s="13" t="n">
        <v>222274</v>
      </c>
      <c r="E29" s="14" t="n">
        <v>3952.25</v>
      </c>
      <c r="F29" s="15" t="n">
        <v>0.0131</v>
      </c>
      <c r="G29" s="15" t="n"/>
    </row>
    <row r="30">
      <c r="A30" s="12" t="inlineStr">
        <is>
          <t>Titan Company Ltd.</t>
        </is>
      </c>
      <c r="B30" s="30" t="inlineStr">
        <is>
          <t>INE280A01028</t>
        </is>
      </c>
      <c r="C30" s="30" t="inlineStr">
        <is>
          <t>Consumer Durables</t>
        </is>
      </c>
      <c r="D30" s="13" t="n">
        <v>99866</v>
      </c>
      <c r="E30" s="14" t="n">
        <v>3741.68</v>
      </c>
      <c r="F30" s="15" t="n">
        <v>0.0124</v>
      </c>
      <c r="G30" s="15" t="n"/>
    </row>
    <row r="31">
      <c r="A31" s="12" t="inlineStr">
        <is>
          <t>Maruti Suzuki India Ltd.</t>
        </is>
      </c>
      <c r="B31" s="30" t="inlineStr">
        <is>
          <t>INE585B01010</t>
        </is>
      </c>
      <c r="C31" s="30" t="inlineStr">
        <is>
          <t>Automobiles</t>
        </is>
      </c>
      <c r="D31" s="13" t="n">
        <v>23055</v>
      </c>
      <c r="E31" s="14" t="n">
        <v>3731.68</v>
      </c>
      <c r="F31" s="15" t="n">
        <v>0.0124</v>
      </c>
      <c r="G31" s="15" t="n"/>
    </row>
    <row r="32">
      <c r="A32" s="12" t="inlineStr">
        <is>
          <t>Shriram Finance Ltd.</t>
        </is>
      </c>
      <c r="B32" s="30" t="inlineStr">
        <is>
          <t>INE721A01047</t>
        </is>
      </c>
      <c r="C32" s="30" t="inlineStr">
        <is>
          <t>Finance</t>
        </is>
      </c>
      <c r="D32" s="13" t="n">
        <v>496436</v>
      </c>
      <c r="E32" s="14" t="n">
        <v>3717.81</v>
      </c>
      <c r="F32" s="15" t="n">
        <v>0.0124</v>
      </c>
      <c r="G32" s="15" t="n"/>
    </row>
    <row r="33">
      <c r="A33" s="12" t="inlineStr">
        <is>
          <t>Tata Consumer Products Ltd.</t>
        </is>
      </c>
      <c r="B33" s="30" t="inlineStr">
        <is>
          <t>INE192A01025</t>
        </is>
      </c>
      <c r="C33" s="30" t="inlineStr">
        <is>
          <t>Agricultural Food &amp; other Products</t>
        </is>
      </c>
      <c r="D33" s="13" t="n">
        <v>304256</v>
      </c>
      <c r="E33" s="14" t="n">
        <v>3544.58</v>
      </c>
      <c r="F33" s="15" t="n">
        <v>0.0118</v>
      </c>
      <c r="G33" s="15" t="n"/>
    </row>
    <row r="34">
      <c r="A34" s="12" t="inlineStr">
        <is>
          <t>Eicher Motors Ltd.</t>
        </is>
      </c>
      <c r="B34" s="30" t="inlineStr">
        <is>
          <t>INE066A01021</t>
        </is>
      </c>
      <c r="C34" s="30" t="inlineStr">
        <is>
          <t>Automobiles</t>
        </is>
      </c>
      <c r="D34" s="13" t="n">
        <v>49483</v>
      </c>
      <c r="E34" s="14" t="n">
        <v>3467.27</v>
      </c>
      <c r="F34" s="15" t="n">
        <v>0.0115</v>
      </c>
      <c r="G34" s="15" t="n"/>
    </row>
    <row r="35">
      <c r="A35" s="12" t="inlineStr">
        <is>
          <t>Marico Ltd.</t>
        </is>
      </c>
      <c r="B35" s="30" t="inlineStr">
        <is>
          <t>INE196A01026</t>
        </is>
      </c>
      <c r="C35" s="30" t="inlineStr">
        <is>
          <t>Agricultural Food &amp; other Products</t>
        </is>
      </c>
      <c r="D35" s="13" t="n">
        <v>480987</v>
      </c>
      <c r="E35" s="14" t="n">
        <v>3462.87</v>
      </c>
      <c r="F35" s="15" t="n">
        <v>0.0115</v>
      </c>
      <c r="G35" s="15" t="n"/>
    </row>
    <row r="36">
      <c r="A36" s="12" t="inlineStr">
        <is>
          <t>Bharat Electronics Ltd.</t>
        </is>
      </c>
      <c r="B36" s="30" t="inlineStr">
        <is>
          <t>INE263A01024</t>
        </is>
      </c>
      <c r="C36" s="30" t="inlineStr">
        <is>
          <t>Aerospace &amp; Defense</t>
        </is>
      </c>
      <c r="D36" s="13" t="n">
        <v>811959</v>
      </c>
      <c r="E36" s="14" t="n">
        <v>3459.76</v>
      </c>
      <c r="F36" s="15" t="n">
        <v>0.0115</v>
      </c>
      <c r="G36" s="15" t="n"/>
    </row>
    <row r="37">
      <c r="A37" s="12" t="inlineStr">
        <is>
          <t>Muthoot Finance Ltd.</t>
        </is>
      </c>
      <c r="B37" s="30" t="inlineStr">
        <is>
          <t>INE414G01012</t>
        </is>
      </c>
      <c r="C37" s="30" t="inlineStr">
        <is>
          <t>Finance</t>
        </is>
      </c>
      <c r="D37" s="13" t="n">
        <v>107756</v>
      </c>
      <c r="E37" s="14" t="n">
        <v>3425.24</v>
      </c>
      <c r="F37" s="15" t="n">
        <v>0.0114</v>
      </c>
      <c r="G37" s="15" t="n"/>
    </row>
    <row r="38">
      <c r="A38" s="12" t="inlineStr">
        <is>
          <t>Kotak Mahindra Bank Ltd.</t>
        </is>
      </c>
      <c r="B38" s="30" t="inlineStr">
        <is>
          <t>INE237A01028</t>
        </is>
      </c>
      <c r="C38" s="30" t="inlineStr">
        <is>
          <t>Banks</t>
        </is>
      </c>
      <c r="D38" s="13" t="n">
        <v>160012</v>
      </c>
      <c r="E38" s="14" t="n">
        <v>3363.77</v>
      </c>
      <c r="F38" s="15" t="n">
        <v>0.0112</v>
      </c>
      <c r="G38" s="15" t="n"/>
    </row>
    <row r="39">
      <c r="A39" s="12" t="inlineStr">
        <is>
          <t>PB Fintech Ltd.</t>
        </is>
      </c>
      <c r="B39" s="30" t="inlineStr">
        <is>
          <t>INE417T01026</t>
        </is>
      </c>
      <c r="C39" s="30" t="inlineStr">
        <is>
          <t>Financial Technology (Fintech)</t>
        </is>
      </c>
      <c r="D39" s="13" t="n">
        <v>182327</v>
      </c>
      <c r="E39" s="14" t="n">
        <v>3255.27</v>
      </c>
      <c r="F39" s="15" t="n">
        <v>0.0108</v>
      </c>
      <c r="G39" s="15" t="n"/>
    </row>
    <row r="40">
      <c r="A40" s="12" t="inlineStr">
        <is>
          <t>Hindalco Industries Ltd.</t>
        </is>
      </c>
      <c r="B40" s="30" t="inlineStr">
        <is>
          <t>INE038A01020</t>
        </is>
      </c>
      <c r="C40" s="30" t="inlineStr">
        <is>
          <t>Non - Ferrous Metals</t>
        </is>
      </c>
      <c r="D40" s="13" t="n">
        <v>382910</v>
      </c>
      <c r="E40" s="14" t="n">
        <v>3246.5</v>
      </c>
      <c r="F40" s="15" t="n">
        <v>0.0108</v>
      </c>
      <c r="G40" s="15" t="n"/>
    </row>
    <row r="41">
      <c r="A41" s="12" t="inlineStr">
        <is>
          <t>Radico Khaitan Ltd.</t>
        </is>
      </c>
      <c r="B41" s="30" t="inlineStr">
        <is>
          <t>INE944F01028</t>
        </is>
      </c>
      <c r="C41" s="30" t="inlineStr">
        <is>
          <t>Beverages</t>
        </is>
      </c>
      <c r="D41" s="13" t="n">
        <v>102837</v>
      </c>
      <c r="E41" s="14" t="n">
        <v>3220.34</v>
      </c>
      <c r="F41" s="15" t="n">
        <v>0.0107</v>
      </c>
      <c r="G41" s="15" t="n"/>
    </row>
    <row r="42">
      <c r="A42" s="12" t="inlineStr">
        <is>
          <t>Creditaccess Grameen Ltd.</t>
        </is>
      </c>
      <c r="B42" s="30" t="inlineStr">
        <is>
          <t>INE741K01010</t>
        </is>
      </c>
      <c r="C42" s="30" t="inlineStr">
        <is>
          <t>Finance</t>
        </is>
      </c>
      <c r="D42" s="13" t="n">
        <v>218767</v>
      </c>
      <c r="E42" s="14" t="n">
        <v>3114.37</v>
      </c>
      <c r="F42" s="15" t="n">
        <v>0.0104</v>
      </c>
      <c r="G42" s="15" t="n"/>
    </row>
    <row r="43">
      <c r="A43" s="12" t="inlineStr">
        <is>
          <t>Indian Bank</t>
        </is>
      </c>
      <c r="B43" s="30" t="inlineStr">
        <is>
          <t>INE562A01011</t>
        </is>
      </c>
      <c r="C43" s="30" t="inlineStr">
        <is>
          <t>Banks</t>
        </is>
      </c>
      <c r="D43" s="13" t="n">
        <v>356941</v>
      </c>
      <c r="E43" s="14" t="n">
        <v>3065.05</v>
      </c>
      <c r="F43" s="15" t="n">
        <v>0.0102</v>
      </c>
      <c r="G43" s="15" t="n"/>
    </row>
    <row r="44">
      <c r="A44" s="12" t="inlineStr">
        <is>
          <t>GE Vernova T&amp;D India Limited</t>
        </is>
      </c>
      <c r="B44" s="30" t="inlineStr">
        <is>
          <t>INE200A01026</t>
        </is>
      </c>
      <c r="C44" s="30" t="inlineStr">
        <is>
          <t>Electrical Equipment</t>
        </is>
      </c>
      <c r="D44" s="13" t="n">
        <v>99888</v>
      </c>
      <c r="E44" s="14" t="n">
        <v>3034</v>
      </c>
      <c r="F44" s="15" t="n">
        <v>0.0101</v>
      </c>
      <c r="G44" s="15" t="n"/>
    </row>
    <row r="45">
      <c r="A45" s="12" t="inlineStr">
        <is>
          <t>Hindustan Unilever Ltd.</t>
        </is>
      </c>
      <c r="B45" s="30" t="inlineStr">
        <is>
          <t>INE030A01027</t>
        </is>
      </c>
      <c r="C45" s="30" t="inlineStr">
        <is>
          <t>Diversified FMCG</t>
        </is>
      </c>
      <c r="D45" s="13" t="n">
        <v>121402</v>
      </c>
      <c r="E45" s="14" t="n">
        <v>2993.17</v>
      </c>
      <c r="F45" s="15" t="n">
        <v>0.01</v>
      </c>
      <c r="G45" s="15" t="n"/>
    </row>
    <row r="46">
      <c r="A46" s="12" t="inlineStr">
        <is>
          <t>Godrej Properties Ltd.</t>
        </is>
      </c>
      <c r="B46" s="30" t="inlineStr">
        <is>
          <t>INE484J01027</t>
        </is>
      </c>
      <c r="C46" s="30" t="inlineStr">
        <is>
          <t>Realty</t>
        </is>
      </c>
      <c r="D46" s="13" t="n">
        <v>130727</v>
      </c>
      <c r="E46" s="14" t="n">
        <v>2991.03</v>
      </c>
      <c r="F46" s="15" t="n">
        <v>0.01</v>
      </c>
      <c r="G46" s="15" t="n"/>
    </row>
    <row r="47">
      <c r="A47" s="12" t="inlineStr">
        <is>
          <t>KEI Industries Ltd.</t>
        </is>
      </c>
      <c r="B47" s="30" t="inlineStr">
        <is>
          <t>INE878B01027</t>
        </is>
      </c>
      <c r="C47" s="30" t="inlineStr">
        <is>
          <t>Industrial Products</t>
        </is>
      </c>
      <c r="D47" s="13" t="n">
        <v>72850</v>
      </c>
      <c r="E47" s="14" t="n">
        <v>2937.31</v>
      </c>
      <c r="F47" s="15" t="n">
        <v>0.0098</v>
      </c>
      <c r="G47" s="15" t="n"/>
    </row>
    <row r="48">
      <c r="A48" s="12" t="inlineStr">
        <is>
          <t>Dixon Technologies (India) Ltd.</t>
        </is>
      </c>
      <c r="B48" s="30" t="inlineStr">
        <is>
          <t>INE935N01020</t>
        </is>
      </c>
      <c r="C48" s="30" t="inlineStr">
        <is>
          <t>Consumer Durables</t>
        </is>
      </c>
      <c r="D48" s="13" t="n">
        <v>18638</v>
      </c>
      <c r="E48" s="14" t="n">
        <v>2887.77</v>
      </c>
      <c r="F48" s="15" t="n">
        <v>0.009599999999999999</v>
      </c>
      <c r="G48" s="15" t="n"/>
    </row>
    <row r="49">
      <c r="A49" s="12" t="inlineStr">
        <is>
          <t>Britannia Industries Ltd.</t>
        </is>
      </c>
      <c r="B49" s="30" t="inlineStr">
        <is>
          <t>INE216A01030</t>
        </is>
      </c>
      <c r="C49" s="30" t="inlineStr">
        <is>
          <t>Food Products</t>
        </is>
      </c>
      <c r="D49" s="13" t="n">
        <v>48337</v>
      </c>
      <c r="E49" s="14" t="n">
        <v>2821.19</v>
      </c>
      <c r="F49" s="15" t="n">
        <v>0.0094</v>
      </c>
      <c r="G49" s="15" t="n"/>
    </row>
    <row r="50">
      <c r="A50" s="12" t="inlineStr">
        <is>
          <t>KFIN Technologies Ltd.</t>
        </is>
      </c>
      <c r="B50" s="30" t="inlineStr">
        <is>
          <t>INE138Y01010</t>
        </is>
      </c>
      <c r="C50" s="30" t="inlineStr">
        <is>
          <t>Capital Markets</t>
        </is>
      </c>
      <c r="D50" s="13" t="n">
        <v>256231</v>
      </c>
      <c r="E50" s="14" t="n">
        <v>2813.67</v>
      </c>
      <c r="F50" s="15" t="n">
        <v>0.0094</v>
      </c>
      <c r="G50" s="15" t="n"/>
    </row>
    <row r="51">
      <c r="A51" s="12" t="inlineStr">
        <is>
          <t>LG Electronics India Ltd.</t>
        </is>
      </c>
      <c r="B51" s="30" t="inlineStr">
        <is>
          <t>INE324D01010</t>
        </is>
      </c>
      <c r="C51" s="30" t="inlineStr">
        <is>
          <t>Consumer Durables</t>
        </is>
      </c>
      <c r="D51" s="13" t="n">
        <v>167631</v>
      </c>
      <c r="E51" s="14" t="n">
        <v>2788.71</v>
      </c>
      <c r="F51" s="15" t="n">
        <v>0.009299999999999999</v>
      </c>
      <c r="G51" s="15" t="n"/>
    </row>
    <row r="52">
      <c r="A52" s="12" t="inlineStr">
        <is>
          <t>Hindustan Petroleum Corporation Ltd.</t>
        </is>
      </c>
      <c r="B52" s="30" t="inlineStr">
        <is>
          <t>INE094A01015</t>
        </is>
      </c>
      <c r="C52" s="30" t="inlineStr">
        <is>
          <t>Petroleum Products</t>
        </is>
      </c>
      <c r="D52" s="13" t="n">
        <v>579162</v>
      </c>
      <c r="E52" s="14" t="n">
        <v>2756.81</v>
      </c>
      <c r="F52" s="15" t="n">
        <v>0.0092</v>
      </c>
      <c r="G52" s="15" t="n"/>
    </row>
    <row r="53">
      <c r="A53" s="12" t="inlineStr">
        <is>
          <t>The Indian Hotels Company Ltd.</t>
        </is>
      </c>
      <c r="B53" s="30" t="inlineStr">
        <is>
          <t>INE053A01029</t>
        </is>
      </c>
      <c r="C53" s="30" t="inlineStr">
        <is>
          <t>Leisure Services</t>
        </is>
      </c>
      <c r="D53" s="13" t="n">
        <v>365628</v>
      </c>
      <c r="E53" s="14" t="n">
        <v>2712.23</v>
      </c>
      <c r="F53" s="15" t="n">
        <v>0.008999999999999999</v>
      </c>
      <c r="G53" s="15" t="n"/>
    </row>
    <row r="54">
      <c r="A54" s="12" t="inlineStr">
        <is>
          <t>Jindal Stainless Ltd.</t>
        </is>
      </c>
      <c r="B54" s="30" t="inlineStr">
        <is>
          <t>INE220G01021</t>
        </is>
      </c>
      <c r="C54" s="30" t="inlineStr">
        <is>
          <t>Ferrous Metals</t>
        </is>
      </c>
      <c r="D54" s="13" t="n">
        <v>359072</v>
      </c>
      <c r="E54" s="14" t="n">
        <v>2706.33</v>
      </c>
      <c r="F54" s="15" t="n">
        <v>0.008999999999999999</v>
      </c>
      <c r="G54" s="15" t="n"/>
    </row>
    <row r="55">
      <c r="A55" s="12" t="inlineStr">
        <is>
          <t>Vishal Mega Mart Ltd</t>
        </is>
      </c>
      <c r="B55" s="30" t="inlineStr">
        <is>
          <t>INE01EA01019</t>
        </is>
      </c>
      <c r="C55" s="30" t="inlineStr">
        <is>
          <t>Retailing</t>
        </is>
      </c>
      <c r="D55" s="13" t="n">
        <v>1858024</v>
      </c>
      <c r="E55" s="14" t="n">
        <v>2688.37</v>
      </c>
      <c r="F55" s="15" t="n">
        <v>0.0089</v>
      </c>
      <c r="G55" s="15" t="n"/>
    </row>
    <row r="56">
      <c r="A56" s="12" t="inlineStr">
        <is>
          <t>Sundaram Finance Ltd.</t>
        </is>
      </c>
      <c r="B56" s="30" t="inlineStr">
        <is>
          <t>INE660A01013</t>
        </is>
      </c>
      <c r="C56" s="30" t="inlineStr">
        <is>
          <t>Finance</t>
        </is>
      </c>
      <c r="D56" s="13" t="n">
        <v>56273</v>
      </c>
      <c r="E56" s="14" t="n">
        <v>2585.46</v>
      </c>
      <c r="F56" s="15" t="n">
        <v>0.0086</v>
      </c>
      <c r="G56" s="15" t="n"/>
    </row>
    <row r="57">
      <c r="A57" s="12" t="inlineStr">
        <is>
          <t>Home First Finance Company India Ltd.</t>
        </is>
      </c>
      <c r="B57" s="30" t="inlineStr">
        <is>
          <t>INE481N01025</t>
        </is>
      </c>
      <c r="C57" s="30" t="inlineStr">
        <is>
          <t>Finance</t>
        </is>
      </c>
      <c r="D57" s="13" t="n">
        <v>214501</v>
      </c>
      <c r="E57" s="14" t="n">
        <v>2563.5</v>
      </c>
      <c r="F57" s="15" t="n">
        <v>0.008500000000000001</v>
      </c>
      <c r="G57" s="15" t="n"/>
    </row>
    <row r="58">
      <c r="A58" s="12" t="inlineStr">
        <is>
          <t>Tata Capital Ltd.</t>
        </is>
      </c>
      <c r="B58" s="30" t="inlineStr">
        <is>
          <t>INE976I01016</t>
        </is>
      </c>
      <c r="C58" s="30" t="inlineStr">
        <is>
          <t>Finance</t>
        </is>
      </c>
      <c r="D58" s="13" t="n">
        <v>767418</v>
      </c>
      <c r="E58" s="14" t="n">
        <v>2511.76</v>
      </c>
      <c r="F58" s="15" t="n">
        <v>0.008399999999999999</v>
      </c>
      <c r="G58" s="15" t="n"/>
    </row>
    <row r="59">
      <c r="A59" s="12" t="inlineStr">
        <is>
          <t>Trent Ltd.</t>
        </is>
      </c>
      <c r="B59" s="30" t="inlineStr">
        <is>
          <t>INE849A01020</t>
        </is>
      </c>
      <c r="C59" s="30" t="inlineStr">
        <is>
          <t>Retailing</t>
        </is>
      </c>
      <c r="D59" s="13" t="n">
        <v>52375</v>
      </c>
      <c r="E59" s="14" t="n">
        <v>2458.64</v>
      </c>
      <c r="F59" s="15" t="n">
        <v>0.008200000000000001</v>
      </c>
      <c r="G59" s="15" t="n"/>
    </row>
    <row r="60">
      <c r="A60" s="12" t="inlineStr">
        <is>
          <t>The Phoenix Mills Ltd.</t>
        </is>
      </c>
      <c r="B60" s="30" t="inlineStr">
        <is>
          <t>INE211B01039</t>
        </is>
      </c>
      <c r="C60" s="30" t="inlineStr">
        <is>
          <t>Realty</t>
        </is>
      </c>
      <c r="D60" s="13" t="n">
        <v>144726</v>
      </c>
      <c r="E60" s="14" t="n">
        <v>2435.16</v>
      </c>
      <c r="F60" s="15" t="n">
        <v>0.0081</v>
      </c>
      <c r="G60" s="15" t="n"/>
    </row>
    <row r="61">
      <c r="A61" s="12" t="inlineStr">
        <is>
          <t>HCL Technologies Ltd.</t>
        </is>
      </c>
      <c r="B61" s="30" t="inlineStr">
        <is>
          <t>INE860A01027</t>
        </is>
      </c>
      <c r="C61" s="30" t="inlineStr">
        <is>
          <t>IT - Software</t>
        </is>
      </c>
      <c r="D61" s="13" t="n">
        <v>155325</v>
      </c>
      <c r="E61" s="14" t="n">
        <v>2394.33</v>
      </c>
      <c r="F61" s="15" t="n">
        <v>0.008</v>
      </c>
      <c r="G61" s="15" t="n"/>
    </row>
    <row r="62">
      <c r="A62" s="12" t="inlineStr">
        <is>
          <t>Oil India Ltd.</t>
        </is>
      </c>
      <c r="B62" s="30" t="inlineStr">
        <is>
          <t>INE274J01014</t>
        </is>
      </c>
      <c r="C62" s="30" t="inlineStr">
        <is>
          <t>Oil</t>
        </is>
      </c>
      <c r="D62" s="13" t="n">
        <v>537809</v>
      </c>
      <c r="E62" s="14" t="n">
        <v>2330.6</v>
      </c>
      <c r="F62" s="15" t="n">
        <v>0.0078</v>
      </c>
      <c r="G62" s="15" t="n"/>
    </row>
    <row r="63">
      <c r="A63" s="12" t="inlineStr">
        <is>
          <t>UNO Minda Ltd.</t>
        </is>
      </c>
      <c r="B63" s="30" t="inlineStr">
        <is>
          <t>INE405E01023</t>
        </is>
      </c>
      <c r="C63" s="30" t="inlineStr">
        <is>
          <t>Auto Components</t>
        </is>
      </c>
      <c r="D63" s="13" t="n">
        <v>183870</v>
      </c>
      <c r="E63" s="14" t="n">
        <v>2271.16</v>
      </c>
      <c r="F63" s="15" t="n">
        <v>0.0076</v>
      </c>
      <c r="G63" s="15" t="n"/>
    </row>
    <row r="64">
      <c r="A64" s="12" t="inlineStr">
        <is>
          <t>Lupin Ltd.</t>
        </is>
      </c>
      <c r="B64" s="30" t="inlineStr">
        <is>
          <t>INE326A01037</t>
        </is>
      </c>
      <c r="C64" s="30" t="inlineStr">
        <is>
          <t>Pharmaceuticals &amp; Biotechnology</t>
        </is>
      </c>
      <c r="D64" s="13" t="n">
        <v>115445</v>
      </c>
      <c r="E64" s="14" t="n">
        <v>2266.76</v>
      </c>
      <c r="F64" s="15" t="n">
        <v>0.0075</v>
      </c>
      <c r="G64" s="15" t="n"/>
    </row>
    <row r="65">
      <c r="A65" s="12" t="inlineStr">
        <is>
          <t>Cholamandalam Investment &amp; Finance Company Ltd.</t>
        </is>
      </c>
      <c r="B65" s="30" t="inlineStr">
        <is>
          <t>INE121A01024</t>
        </is>
      </c>
      <c r="C65" s="30" t="inlineStr">
        <is>
          <t>Finance</t>
        </is>
      </c>
      <c r="D65" s="13" t="n">
        <v>133063</v>
      </c>
      <c r="E65" s="14" t="n">
        <v>2257.81</v>
      </c>
      <c r="F65" s="15" t="n">
        <v>0.0075</v>
      </c>
      <c r="G65" s="15" t="n"/>
    </row>
    <row r="66">
      <c r="A66" s="12" t="inlineStr">
        <is>
          <t>IPCA Laboratories Ltd.</t>
        </is>
      </c>
      <c r="B66" s="30" t="inlineStr">
        <is>
          <t>INE571A01038</t>
        </is>
      </c>
      <c r="C66" s="30" t="inlineStr">
        <is>
          <t>Pharmaceuticals &amp; Biotechnology</t>
        </is>
      </c>
      <c r="D66" s="13" t="n">
        <v>166060</v>
      </c>
      <c r="E66" s="14" t="n">
        <v>2110.95</v>
      </c>
      <c r="F66" s="15" t="n">
        <v>0.007</v>
      </c>
      <c r="G66" s="15" t="n"/>
    </row>
    <row r="67">
      <c r="A67" s="12" t="inlineStr">
        <is>
          <t>Endurance Technologies Ltd.</t>
        </is>
      </c>
      <c r="B67" s="30" t="inlineStr">
        <is>
          <t>INE913H01037</t>
        </is>
      </c>
      <c r="C67" s="30" t="inlineStr">
        <is>
          <t>Auto Components</t>
        </is>
      </c>
      <c r="D67" s="13" t="n">
        <v>74071</v>
      </c>
      <c r="E67" s="14" t="n">
        <v>2102.58</v>
      </c>
      <c r="F67" s="15" t="n">
        <v>0.007</v>
      </c>
      <c r="G67" s="15" t="n"/>
    </row>
    <row r="68">
      <c r="A68" s="12" t="inlineStr">
        <is>
          <t>Bikaji Foods International Ltd.</t>
        </is>
      </c>
      <c r="B68" s="30" t="inlineStr">
        <is>
          <t>INE00E101023</t>
        </is>
      </c>
      <c r="C68" s="30" t="inlineStr">
        <is>
          <t>Food Products</t>
        </is>
      </c>
      <c r="D68" s="13" t="n">
        <v>275471</v>
      </c>
      <c r="E68" s="14" t="n">
        <v>2012.59</v>
      </c>
      <c r="F68" s="15" t="n">
        <v>0.0067</v>
      </c>
      <c r="G68" s="15" t="n"/>
    </row>
    <row r="69">
      <c r="A69" s="12" t="inlineStr">
        <is>
          <t>Cummins India Ltd.</t>
        </is>
      </c>
      <c r="B69" s="30" t="inlineStr">
        <is>
          <t>INE298A01020</t>
        </is>
      </c>
      <c r="C69" s="30" t="inlineStr">
        <is>
          <t>Industrial Products</t>
        </is>
      </c>
      <c r="D69" s="13" t="n">
        <v>42283</v>
      </c>
      <c r="E69" s="14" t="n">
        <v>1836.82</v>
      </c>
      <c r="F69" s="15" t="n">
        <v>0.0061</v>
      </c>
      <c r="G69" s="15" t="n"/>
    </row>
    <row r="70">
      <c r="A70" s="12" t="inlineStr">
        <is>
          <t>Tech Mahindra Ltd.</t>
        </is>
      </c>
      <c r="B70" s="30" t="inlineStr">
        <is>
          <t>INE669C01036</t>
        </is>
      </c>
      <c r="C70" s="30" t="inlineStr">
        <is>
          <t>IT - Software</t>
        </is>
      </c>
      <c r="D70" s="13" t="n">
        <v>128887</v>
      </c>
      <c r="E70" s="14" t="n">
        <v>1835.87</v>
      </c>
      <c r="F70" s="15" t="n">
        <v>0.0061</v>
      </c>
      <c r="G70" s="15" t="n"/>
    </row>
    <row r="71">
      <c r="A71" s="12" t="inlineStr">
        <is>
          <t>Astral Ltd.</t>
        </is>
      </c>
      <c r="B71" s="30" t="inlineStr">
        <is>
          <t>INE006I01046</t>
        </is>
      </c>
      <c r="C71" s="30" t="inlineStr">
        <is>
          <t>Industrial Products</t>
        </is>
      </c>
      <c r="D71" s="13" t="n">
        <v>119037</v>
      </c>
      <c r="E71" s="14" t="n">
        <v>1726.16</v>
      </c>
      <c r="F71" s="15" t="n">
        <v>0.0057</v>
      </c>
      <c r="G71" s="15" t="n"/>
    </row>
    <row r="72">
      <c r="A72" s="12" t="inlineStr">
        <is>
          <t>Navin Fluorine International Ltd.</t>
        </is>
      </c>
      <c r="B72" s="30" t="inlineStr">
        <is>
          <t>INE048G01026</t>
        </is>
      </c>
      <c r="C72" s="30" t="inlineStr">
        <is>
          <t>Chemicals &amp; Petrochemicals</t>
        </is>
      </c>
      <c r="D72" s="13" t="n">
        <v>29609</v>
      </c>
      <c r="E72" s="14" t="n">
        <v>1683.98</v>
      </c>
      <c r="F72" s="15" t="n">
        <v>0.0056</v>
      </c>
      <c r="G72" s="15" t="n"/>
    </row>
    <row r="73">
      <c r="A73" s="12" t="inlineStr">
        <is>
          <t>IDFC First Bank Ltd.</t>
        </is>
      </c>
      <c r="B73" s="30" t="inlineStr">
        <is>
          <t>INE092T01019</t>
        </is>
      </c>
      <c r="C73" s="30" t="inlineStr">
        <is>
          <t>Banks</t>
        </is>
      </c>
      <c r="D73" s="13" t="n">
        <v>1952802</v>
      </c>
      <c r="E73" s="14" t="n">
        <v>1596.81</v>
      </c>
      <c r="F73" s="15" t="n">
        <v>0.0053</v>
      </c>
      <c r="G73" s="15" t="n"/>
    </row>
    <row r="74">
      <c r="A74" s="12" t="inlineStr">
        <is>
          <t>Canara Bank</t>
        </is>
      </c>
      <c r="B74" s="30" t="inlineStr">
        <is>
          <t>INE476A01022</t>
        </is>
      </c>
      <c r="C74" s="30" t="inlineStr">
        <is>
          <t>Banks</t>
        </is>
      </c>
      <c r="D74" s="13" t="n">
        <v>1136089</v>
      </c>
      <c r="E74" s="14" t="n">
        <v>1556.33</v>
      </c>
      <c r="F74" s="15" t="n">
        <v>0.0052</v>
      </c>
      <c r="G74" s="15" t="n"/>
    </row>
    <row r="75">
      <c r="A75" s="12" t="inlineStr">
        <is>
          <t>City Union Bank Ltd.</t>
        </is>
      </c>
      <c r="B75" s="30" t="inlineStr">
        <is>
          <t>INE491A01021</t>
        </is>
      </c>
      <c r="C75" s="30" t="inlineStr">
        <is>
          <t>Banks</t>
        </is>
      </c>
      <c r="D75" s="13" t="n">
        <v>680366</v>
      </c>
      <c r="E75" s="14" t="n">
        <v>1555.79</v>
      </c>
      <c r="F75" s="15" t="n">
        <v>0.0052</v>
      </c>
      <c r="G75" s="15" t="n"/>
    </row>
    <row r="76">
      <c r="A76" s="12" t="inlineStr">
        <is>
          <t>Karur Vysya Bank Ltd.</t>
        </is>
      </c>
      <c r="B76" s="30" t="inlineStr">
        <is>
          <t>INE036D01028</t>
        </is>
      </c>
      <c r="C76" s="30" t="inlineStr">
        <is>
          <t>Banks</t>
        </is>
      </c>
      <c r="D76" s="13" t="n">
        <v>633550</v>
      </c>
      <c r="E76" s="14" t="n">
        <v>1540.48</v>
      </c>
      <c r="F76" s="15" t="n">
        <v>0.0051</v>
      </c>
      <c r="G76" s="15" t="n"/>
    </row>
    <row r="77">
      <c r="A77" s="12" t="inlineStr">
        <is>
          <t>Kaynes Technology India Ltd.</t>
        </is>
      </c>
      <c r="B77" s="30" t="inlineStr">
        <is>
          <t>INE918Z01012</t>
        </is>
      </c>
      <c r="C77" s="30" t="inlineStr">
        <is>
          <t>Industrial Manufacturing</t>
        </is>
      </c>
      <c r="D77" s="13" t="n">
        <v>22665</v>
      </c>
      <c r="E77" s="14" t="n">
        <v>1519.57</v>
      </c>
      <c r="F77" s="15" t="n">
        <v>0.0051</v>
      </c>
      <c r="G77" s="15" t="n"/>
    </row>
    <row r="78">
      <c r="A78" s="12" t="inlineStr">
        <is>
          <t>Craftsman Automation Ltd.</t>
        </is>
      </c>
      <c r="B78" s="30" t="inlineStr">
        <is>
          <t>INE00LO01017</t>
        </is>
      </c>
      <c r="C78" s="30" t="inlineStr">
        <is>
          <t>Auto Components</t>
        </is>
      </c>
      <c r="D78" s="13" t="n">
        <v>22092</v>
      </c>
      <c r="E78" s="14" t="n">
        <v>1475.75</v>
      </c>
      <c r="F78" s="15" t="n">
        <v>0.0049</v>
      </c>
      <c r="G78" s="15" t="n"/>
    </row>
    <row r="79">
      <c r="A79" s="12" t="inlineStr">
        <is>
          <t>Ashok Leyland Ltd.</t>
        </is>
      </c>
      <c r="B79" s="30" t="inlineStr">
        <is>
          <t>INE208A01029</t>
        </is>
      </c>
      <c r="C79" s="30" t="inlineStr">
        <is>
          <t>Agricultural, Commercial &amp; Construction Vehicles</t>
        </is>
      </c>
      <c r="D79" s="13" t="n">
        <v>1042490</v>
      </c>
      <c r="E79" s="14" t="n">
        <v>1475.44</v>
      </c>
      <c r="F79" s="15" t="n">
        <v>0.0049</v>
      </c>
      <c r="G79" s="15" t="n"/>
    </row>
    <row r="80">
      <c r="A80" s="12" t="inlineStr">
        <is>
          <t>Hindustan Aeronautics Ltd.</t>
        </is>
      </c>
      <c r="B80" s="30" t="inlineStr">
        <is>
          <t>INE066F01020</t>
        </is>
      </c>
      <c r="C80" s="30" t="inlineStr">
        <is>
          <t>Aerospace &amp; Defense</t>
        </is>
      </c>
      <c r="D80" s="13" t="n">
        <v>31282</v>
      </c>
      <c r="E80" s="14" t="n">
        <v>1463.94</v>
      </c>
      <c r="F80" s="15" t="n">
        <v>0.0049</v>
      </c>
      <c r="G80" s="15" t="n"/>
    </row>
    <row r="81">
      <c r="A81" s="12" t="inlineStr">
        <is>
          <t>SRF Ltd.</t>
        </is>
      </c>
      <c r="B81" s="30" t="inlineStr">
        <is>
          <t>INE647A01010</t>
        </is>
      </c>
      <c r="C81" s="30" t="inlineStr">
        <is>
          <t>Chemicals &amp; Petrochemicals</t>
        </is>
      </c>
      <c r="D81" s="13" t="n">
        <v>48937</v>
      </c>
      <c r="E81" s="14" t="n">
        <v>1434.1</v>
      </c>
      <c r="F81" s="15" t="n">
        <v>0.0048</v>
      </c>
      <c r="G81" s="15" t="n"/>
    </row>
    <row r="82">
      <c r="A82" s="12" t="inlineStr">
        <is>
          <t>SBI Life Insurance Company Ltd.</t>
        </is>
      </c>
      <c r="B82" s="30" t="inlineStr">
        <is>
          <t>INE123W01016</t>
        </is>
      </c>
      <c r="C82" s="30" t="inlineStr">
        <is>
          <t>Insurance</t>
        </is>
      </c>
      <c r="D82" s="13" t="n">
        <v>62600</v>
      </c>
      <c r="E82" s="14" t="n">
        <v>1224.27</v>
      </c>
      <c r="F82" s="15" t="n">
        <v>0.0041</v>
      </c>
      <c r="G82" s="15" t="n"/>
    </row>
    <row r="83">
      <c r="A83" s="12" t="inlineStr">
        <is>
          <t>Mazagon Dock Shipbuilders Ltd.</t>
        </is>
      </c>
      <c r="B83" s="30" t="inlineStr">
        <is>
          <t>INE249Z01020</t>
        </is>
      </c>
      <c r="C83" s="30" t="inlineStr">
        <is>
          <t>Industrial Manufacturing</t>
        </is>
      </c>
      <c r="D83" s="13" t="n">
        <v>41945</v>
      </c>
      <c r="E83" s="14" t="n">
        <v>1144.68</v>
      </c>
      <c r="F83" s="15" t="n">
        <v>0.0038</v>
      </c>
      <c r="G83" s="15" t="n"/>
    </row>
    <row r="84">
      <c r="A84" s="12" t="inlineStr">
        <is>
          <t>Firstsource Solutions Ltd.</t>
        </is>
      </c>
      <c r="B84" s="30" t="inlineStr">
        <is>
          <t>INE684F01012</t>
        </is>
      </c>
      <c r="C84" s="30" t="inlineStr">
        <is>
          <t>Commercial Services &amp; Supplies</t>
        </is>
      </c>
      <c r="D84" s="13" t="n">
        <v>285109</v>
      </c>
      <c r="E84" s="14" t="n">
        <v>1009</v>
      </c>
      <c r="F84" s="15" t="n">
        <v>0.0034</v>
      </c>
      <c r="G84" s="15" t="n"/>
    </row>
    <row r="85">
      <c r="A85" s="12" t="inlineStr">
        <is>
          <t>Kajaria Ceramics Ltd.</t>
        </is>
      </c>
      <c r="B85" s="30" t="inlineStr">
        <is>
          <t>INE217B01036</t>
        </is>
      </c>
      <c r="C85" s="30" t="inlineStr">
        <is>
          <t>Consumer Durables</t>
        </is>
      </c>
      <c r="D85" s="13" t="n">
        <v>78738</v>
      </c>
      <c r="E85" s="14" t="n">
        <v>950.84</v>
      </c>
      <c r="F85" s="15" t="n">
        <v>0.0032</v>
      </c>
      <c r="G85" s="15" t="n"/>
    </row>
    <row r="86">
      <c r="A86" s="12" t="inlineStr">
        <is>
          <t>L&amp;T Finance Ltd.</t>
        </is>
      </c>
      <c r="B86" s="30" t="inlineStr">
        <is>
          <t>INE498L01015</t>
        </is>
      </c>
      <c r="C86" s="30" t="inlineStr">
        <is>
          <t>Finance</t>
        </is>
      </c>
      <c r="D86" s="13" t="n">
        <v>335822</v>
      </c>
      <c r="E86" s="14" t="n">
        <v>908.36</v>
      </c>
      <c r="F86" s="15" t="n">
        <v>0.003</v>
      </c>
      <c r="G86" s="15" t="n"/>
    </row>
    <row r="87">
      <c r="A87" s="12" t="inlineStr">
        <is>
          <t>Tata Motors Passenger Vehicles Ltd.</t>
        </is>
      </c>
      <c r="B87" s="30" t="inlineStr">
        <is>
          <t>INE155A01022</t>
        </is>
      </c>
      <c r="C87" s="30" t="inlineStr">
        <is>
          <t>Automobiles</t>
        </is>
      </c>
      <c r="D87" s="13" t="n">
        <v>166627</v>
      </c>
      <c r="E87" s="14" t="n">
        <v>683.17</v>
      </c>
      <c r="F87" s="15" t="n">
        <v>0.0023</v>
      </c>
      <c r="G87" s="15" t="n"/>
    </row>
    <row r="88">
      <c r="A88" s="12" t="inlineStr">
        <is>
          <t>Axis Bank Ltd.</t>
        </is>
      </c>
      <c r="B88" s="30" t="inlineStr">
        <is>
          <t>INE238A01034</t>
        </is>
      </c>
      <c r="C88" s="30" t="inlineStr">
        <is>
          <t>Banks</t>
        </is>
      </c>
      <c r="D88" s="13" t="n">
        <v>50535</v>
      </c>
      <c r="E88" s="14" t="n">
        <v>623</v>
      </c>
      <c r="F88" s="15" t="n">
        <v>0.0021</v>
      </c>
      <c r="G88" s="15" t="n"/>
    </row>
    <row r="89">
      <c r="A89" s="12" t="inlineStr">
        <is>
          <t>TML Commercial Vehicles Ltd.</t>
        </is>
      </c>
      <c r="B89" s="30" t="inlineStr">
        <is>
          <t>INE1TAE01010</t>
        </is>
      </c>
      <c r="C89" s="30" t="inlineStr">
        <is>
          <t>Agricultural, Commercial &amp; Construction Vehicles</t>
        </is>
      </c>
      <c r="D89" s="13" t="n">
        <v>166627</v>
      </c>
      <c r="E89" s="14" t="n">
        <v>434.48</v>
      </c>
      <c r="F89" s="15" t="n">
        <v>0.0014</v>
      </c>
      <c r="G89" s="15" t="n"/>
    </row>
    <row r="90">
      <c r="A90" s="16" t="inlineStr">
        <is>
          <t>Sub Total</t>
        </is>
      </c>
      <c r="B90" s="31" t="n"/>
      <c r="C90" s="31" t="n"/>
      <c r="D90" s="17" t="n"/>
      <c r="E90" s="37">
        <f>SUM(E8:E89)</f>
        <v/>
      </c>
      <c r="F90" s="38">
        <f>SUM(F8:F89)</f>
        <v/>
      </c>
      <c r="G90" s="20" t="n"/>
    </row>
    <row r="91">
      <c r="A91" s="16" t="n"/>
      <c r="B91" s="31" t="n"/>
      <c r="C91" s="31" t="n"/>
      <c r="D91" s="17" t="n"/>
      <c r="E91" s="41" t="n"/>
      <c r="F91" s="20" t="n"/>
      <c r="G91" s="20" t="n"/>
    </row>
    <row r="92">
      <c r="A92" s="16" t="n"/>
      <c r="B92" s="31" t="n"/>
      <c r="C92" s="31" t="n"/>
      <c r="D92" s="17" t="n"/>
      <c r="E92" s="41" t="n"/>
      <c r="F92" s="20" t="n"/>
      <c r="G92" s="20" t="n"/>
    </row>
    <row r="93">
      <c r="A93" s="69" t="inlineStr">
        <is>
          <t>Debt Instruments</t>
        </is>
      </c>
      <c r="B93" s="31" t="n"/>
      <c r="C93" s="31" t="n"/>
      <c r="D93" s="17" t="n"/>
      <c r="E93" s="41" t="n"/>
      <c r="F93" s="20" t="n"/>
      <c r="G93" s="20" t="n"/>
    </row>
    <row r="94">
      <c r="A94" s="69" t="inlineStr">
        <is>
          <t>(a) Non-convertible Preference share</t>
        </is>
      </c>
      <c r="B94" s="30" t="n"/>
      <c r="C94" s="30" t="n"/>
      <c r="D94" s="13" t="n"/>
      <c r="E94" s="14" t="n"/>
      <c r="F94" s="15" t="n"/>
      <c r="G94" s="15" t="n"/>
    </row>
    <row r="95">
      <c r="A95" s="69" t="inlineStr">
        <is>
          <t>Listed / Awaiting listing on Stock Exchanges</t>
        </is>
      </c>
      <c r="B95" s="30" t="n"/>
      <c r="C95" s="30" t="n"/>
      <c r="D95" s="13" t="n"/>
      <c r="E95" s="14" t="n"/>
      <c r="F95" s="15" t="n"/>
      <c r="G95" s="15" t="n"/>
    </row>
    <row r="96">
      <c r="A96" s="12" t="inlineStr">
        <is>
          <t>6% TVS MOTOR CO LTD NCRPS 01-09-2026</t>
        </is>
      </c>
      <c r="B96" s="30" t="inlineStr">
        <is>
          <t>INE494B04019</t>
        </is>
      </c>
      <c r="C96" s="30" t="inlineStr">
        <is>
          <t>Automobiles</t>
        </is>
      </c>
      <c r="D96" s="13" t="n">
        <v>455844</v>
      </c>
      <c r="E96" s="14" t="n">
        <v>46</v>
      </c>
      <c r="F96" s="15" t="n">
        <v>0.0002</v>
      </c>
      <c r="G96" s="15" t="n"/>
    </row>
    <row r="97">
      <c r="A97" s="16" t="inlineStr">
        <is>
          <t>Sub Total</t>
        </is>
      </c>
      <c r="B97" s="31" t="n"/>
      <c r="C97" s="31" t="n"/>
      <c r="D97" s="17" t="n"/>
      <c r="E97" s="37" t="n">
        <v>46</v>
      </c>
      <c r="F97" s="38" t="n">
        <v>0.0002</v>
      </c>
      <c r="G97" s="20" t="n"/>
    </row>
    <row r="98">
      <c r="A98" s="21" t="inlineStr">
        <is>
          <t>TOTAL</t>
        </is>
      </c>
      <c r="B98" s="32" t="n"/>
      <c r="C98" s="32" t="n"/>
      <c r="D98" s="22" t="n"/>
      <c r="E98" s="27" t="n">
        <v>295005.9999999998</v>
      </c>
      <c r="F98" s="28" t="n">
        <v>0.9817999999999997</v>
      </c>
      <c r="G98" s="20" t="n"/>
    </row>
    <row r="99">
      <c r="A99" s="12" t="n"/>
      <c r="B99" s="30" t="n"/>
      <c r="C99" s="30" t="n"/>
      <c r="D99" s="13" t="n"/>
      <c r="E99" s="14" t="n"/>
      <c r="F99" s="15" t="n"/>
      <c r="G99" s="15" t="n"/>
    </row>
    <row r="100">
      <c r="A100" s="12" t="n"/>
      <c r="B100" s="30" t="n"/>
      <c r="C100" s="30" t="n"/>
      <c r="D100" s="13" t="n"/>
      <c r="E100" s="14" t="n"/>
      <c r="F100" s="15" t="n"/>
      <c r="G100" s="15" t="n"/>
    </row>
    <row r="101">
      <c r="A101" s="16" t="inlineStr">
        <is>
          <t>TREPS / Reverse Repo</t>
        </is>
      </c>
      <c r="B101" s="30" t="n"/>
      <c r="C101" s="30" t="n"/>
      <c r="D101" s="13" t="n"/>
      <c r="E101" s="14" t="n"/>
      <c r="F101" s="15" t="n"/>
      <c r="G101" s="15" t="n"/>
    </row>
    <row r="102">
      <c r="A102" s="12" t="inlineStr">
        <is>
          <t>Clearing Corporation of India Ltd.</t>
        </is>
      </c>
      <c r="B102" s="30" t="n"/>
      <c r="C102" s="30" t="n"/>
      <c r="D102" s="13" t="n"/>
      <c r="E102" s="14" t="n">
        <v>7618.5</v>
      </c>
      <c r="F102" s="15" t="n">
        <v>0.0253</v>
      </c>
      <c r="G102" s="15" t="n">
        <v>0.05596</v>
      </c>
    </row>
    <row r="103">
      <c r="A103" s="16" t="inlineStr">
        <is>
          <t>Sub Total</t>
        </is>
      </c>
      <c r="B103" s="31" t="n"/>
      <c r="C103" s="31" t="n"/>
      <c r="D103" s="17" t="n"/>
      <c r="E103" s="37" t="n">
        <v>7618.5</v>
      </c>
      <c r="F103" s="38" t="n">
        <v>0.0253</v>
      </c>
      <c r="G103" s="20" t="n"/>
    </row>
    <row r="104">
      <c r="A104" s="12" t="n"/>
      <c r="B104" s="30" t="n"/>
      <c r="C104" s="30" t="n"/>
      <c r="D104" s="13" t="n"/>
      <c r="E104" s="14" t="n"/>
      <c r="F104" s="15" t="n"/>
      <c r="G104" s="15" t="n"/>
    </row>
    <row r="105">
      <c r="A105" s="21" t="inlineStr">
        <is>
          <t>TOTAL</t>
        </is>
      </c>
      <c r="B105" s="32" t="n"/>
      <c r="C105" s="32" t="n"/>
      <c r="D105" s="22" t="n"/>
      <c r="E105" s="18" t="n">
        <v>7618.5</v>
      </c>
      <c r="F105" s="19" t="n">
        <v>0.0253</v>
      </c>
      <c r="G105" s="20" t="n"/>
    </row>
    <row r="106">
      <c r="A106" s="12" t="inlineStr">
        <is>
          <t>Accrued Interest</t>
        </is>
      </c>
      <c r="B106" s="30" t="n"/>
      <c r="C106" s="30" t="n"/>
      <c r="D106" s="13" t="n"/>
      <c r="E106" s="14" t="n">
        <v>1.1680302</v>
      </c>
      <c r="F106" s="15" t="n">
        <v>3e-06</v>
      </c>
      <c r="G106" s="15" t="n"/>
    </row>
    <row r="107">
      <c r="A107" s="12" t="inlineStr">
        <is>
          <t>Net Receivables/(Payables)</t>
        </is>
      </c>
      <c r="B107" s="30" t="n"/>
      <c r="C107" s="30" t="n"/>
      <c r="D107" s="13" t="n"/>
      <c r="E107" s="23" t="n">
        <v>-2073.2280302</v>
      </c>
      <c r="F107" s="24" t="n">
        <v>-0.007103</v>
      </c>
      <c r="G107" s="15" t="n">
        <v>0.05596</v>
      </c>
    </row>
    <row r="108">
      <c r="A108" s="25" t="inlineStr">
        <is>
          <t>GRAND TOTAL</t>
        </is>
      </c>
      <c r="B108" s="33" t="n"/>
      <c r="C108" s="33" t="n"/>
      <c r="D108" s="26" t="n"/>
      <c r="E108" s="27" t="n">
        <v>300552.44</v>
      </c>
      <c r="F108" s="28" t="n">
        <v>1</v>
      </c>
      <c r="G108" s="28" t="n"/>
    </row>
    <row r="113">
      <c r="A113" s="80" t="inlineStr">
        <is>
          <t>Notes:</t>
        </is>
      </c>
    </row>
    <row r="114">
      <c r="A114" s="48" t="inlineStr">
        <is>
          <t>1. Security in default beyond its maturiy date</t>
        </is>
      </c>
      <c r="B114" s="34" t="inlineStr">
        <is>
          <t>NIL</t>
        </is>
      </c>
    </row>
    <row r="115">
      <c r="A115" t="inlineStr">
        <is>
          <t>2. NAV at the beginning of the period (Rs. per unit)</t>
        </is>
      </c>
    </row>
    <row r="116">
      <c r="A116" t="inlineStr">
        <is>
          <t>Plan /option (Face Value 10)</t>
        </is>
      </c>
      <c r="B116" t="inlineStr">
        <is>
          <t>As on</t>
        </is>
      </c>
      <c r="C116" t="inlineStr">
        <is>
          <t>As on</t>
        </is>
      </c>
    </row>
    <row r="117">
      <c r="B117" s="49" t="n">
        <v>45930</v>
      </c>
      <c r="C117" s="49" t="n">
        <v>45961</v>
      </c>
    </row>
    <row r="118">
      <c r="A118" t="inlineStr">
        <is>
          <t>Direct Plan Growth Option</t>
        </is>
      </c>
      <c r="B118" t="n">
        <v>43.578</v>
      </c>
      <c r="C118" t="n">
        <v>45.58</v>
      </c>
    </row>
    <row r="119">
      <c r="A119" t="inlineStr">
        <is>
          <t>Direct Plan IDCW Option</t>
        </is>
      </c>
      <c r="B119" t="n">
        <v>35.778</v>
      </c>
      <c r="C119" t="n">
        <v>37.421</v>
      </c>
    </row>
    <row r="120">
      <c r="A120" t="inlineStr">
        <is>
          <t>Regular Plan Growth Option</t>
        </is>
      </c>
      <c r="B120" t="n">
        <v>37.563</v>
      </c>
      <c r="C120" t="n">
        <v>39.24</v>
      </c>
    </row>
    <row r="121">
      <c r="A121" t="inlineStr">
        <is>
          <t>Regular Plan IDCW Option</t>
        </is>
      </c>
      <c r="B121" t="n">
        <v>30.843</v>
      </c>
      <c r="C121" t="n">
        <v>32.22</v>
      </c>
    </row>
    <row r="123">
      <c r="A123" t="inlineStr">
        <is>
          <t xml:space="preserve">3. Total Dividend (Net) declared during the month </t>
        </is>
      </c>
      <c r="B123" s="34" t="inlineStr">
        <is>
          <t>NIL</t>
        </is>
      </c>
    </row>
    <row r="124">
      <c r="A124" t="inlineStr">
        <is>
          <t>4. Bonus was declared during the month</t>
        </is>
      </c>
      <c r="B124" s="34" t="inlineStr">
        <is>
          <t>NIL</t>
        </is>
      </c>
    </row>
    <row r="125" ht="29" customHeight="1">
      <c r="A125" s="48" t="inlineStr">
        <is>
          <t>5. Investment in Repo of Corporate Debt Securities during the month ended October 31, 2025</t>
        </is>
      </c>
      <c r="B125" s="34" t="inlineStr">
        <is>
          <t>NIL</t>
        </is>
      </c>
    </row>
    <row r="126" ht="29" customHeight="1">
      <c r="A126" s="48" t="inlineStr">
        <is>
          <t>6. Investment in foreign securities/ADRs/GDRs at the end of the month</t>
        </is>
      </c>
      <c r="B126" s="34" t="inlineStr">
        <is>
          <t>NIL</t>
        </is>
      </c>
    </row>
    <row r="127">
      <c r="A127" t="inlineStr">
        <is>
          <t>7. Portfolio Turnover Ratio</t>
        </is>
      </c>
      <c r="B127" s="51" t="n">
        <v>0.4149</v>
      </c>
    </row>
    <row r="128" ht="43.5" customHeight="1">
      <c r="A128" s="48" t="inlineStr">
        <is>
          <t>8. Total gross exposure to derivative instruments (excluding reversed positions) at the end of the month (Rs. in Lakhs)</t>
        </is>
      </c>
      <c r="B128" s="34" t="inlineStr">
        <is>
          <t>NIL</t>
        </is>
      </c>
    </row>
    <row r="129">
      <c r="B129" s="34" t="n"/>
    </row>
    <row r="130" ht="29" customHeight="1">
      <c r="A130" s="48" t="inlineStr">
        <is>
          <t>9. Margin Deposits includes Margin money placed on derivatives other than margin money placed with bank</t>
        </is>
      </c>
      <c r="B130" s="34" t="inlineStr">
        <is>
          <t>NIL</t>
        </is>
      </c>
    </row>
    <row r="131" ht="29" customHeight="1">
      <c r="A131" s="48" t="inlineStr">
        <is>
          <t>10. Value of investment made by other schemes under same management (Rs. In Lakhs)</t>
        </is>
      </c>
      <c r="B131" t="inlineStr">
        <is>
          <t>NIL</t>
        </is>
      </c>
    </row>
    <row r="132" ht="29" customHeight="1">
      <c r="A132" s="48" t="inlineStr">
        <is>
          <t>11. Number of instance of deviation In valuation of securities</t>
        </is>
      </c>
      <c r="B132" s="34" t="inlineStr">
        <is>
          <t>NIL</t>
        </is>
      </c>
    </row>
    <row r="133" ht="29" customHeight="1">
      <c r="A133" s="48" t="inlineStr">
        <is>
          <t>12. Total value and percentage of illiquid equity shares / securities</t>
        </is>
      </c>
      <c r="B133" s="34" t="inlineStr">
        <is>
          <t>NIL</t>
        </is>
      </c>
    </row>
    <row r="135" ht="70" customHeight="1">
      <c r="A135" s="82" t="inlineStr">
        <is>
          <t>Scheme Name</t>
        </is>
      </c>
      <c r="B135" s="82" t="inlineStr">
        <is>
          <t>Risk- O - Meter</t>
        </is>
      </c>
      <c r="C135" s="82" t="inlineStr">
        <is>
          <t>Benchmark of the Scheme</t>
        </is>
      </c>
      <c r="D135" s="82" t="inlineStr">
        <is>
          <t>Benchmark Risk-o-meter</t>
        </is>
      </c>
    </row>
    <row r="136" ht="70" customHeight="1">
      <c r="A136" s="82" t="inlineStr">
        <is>
          <t>Edelweiss Flexi Cap Fund</t>
        </is>
      </c>
      <c r="B136" s="82" t="n"/>
      <c r="C136" s="82" t="inlineStr">
        <is>
          <t>NIFTY 500 TRI</t>
        </is>
      </c>
      <c r="D136" s="82" t="n"/>
      <c r="E13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workbookViewId="0">
      <pane ySplit="4" topLeftCell="A5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 50 INDEX FUND AS ON OCTOBER 31, 2025</t>
        </is>
      </c>
    </row>
    <row r="2" ht="19.5" customHeight="1">
      <c r="A2" s="81" t="inlineStr">
        <is>
          <t>(An open ended scheme replicating Nifty 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276147</v>
      </c>
      <c r="E8" s="14" t="n">
        <v>2726.4</v>
      </c>
      <c r="F8" s="15" t="n">
        <v>0.1281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122396</v>
      </c>
      <c r="E9" s="14" t="n">
        <v>1819.29</v>
      </c>
      <c r="F9" s="15" t="n">
        <v>0.08550000000000001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129024</v>
      </c>
      <c r="E10" s="14" t="n">
        <v>1735.76</v>
      </c>
      <c r="F10" s="15" t="n">
        <v>0.0815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49278</v>
      </c>
      <c r="E11" s="14" t="n">
        <v>1012.42</v>
      </c>
      <c r="F11" s="15" t="n">
        <v>0.0476</v>
      </c>
      <c r="G11" s="15" t="n"/>
    </row>
    <row r="12">
      <c r="A12" s="12" t="inlineStr">
        <is>
          <t>Infosys Ltd.</t>
        </is>
      </c>
      <c r="B12" s="30" t="inlineStr">
        <is>
          <t>INE009A01021</t>
        </is>
      </c>
      <c r="C12" s="30" t="inlineStr">
        <is>
          <t>IT - Software</t>
        </is>
      </c>
      <c r="D12" s="13" t="n">
        <v>65138</v>
      </c>
      <c r="E12" s="14" t="n">
        <v>965.54</v>
      </c>
      <c r="F12" s="15" t="n">
        <v>0.0454</v>
      </c>
      <c r="G12" s="15" t="n"/>
    </row>
    <row r="13">
      <c r="A13" s="12" t="inlineStr">
        <is>
          <t>Larsen &amp; Toubro Ltd.</t>
        </is>
      </c>
      <c r="B13" s="30" t="inlineStr">
        <is>
          <t>INE018A01030</t>
        </is>
      </c>
      <c r="C13" s="30" t="inlineStr">
        <is>
          <t>Construction</t>
        </is>
      </c>
      <c r="D13" s="13" t="n">
        <v>21232</v>
      </c>
      <c r="E13" s="14" t="n">
        <v>855.84</v>
      </c>
      <c r="F13" s="15" t="n">
        <v>0.0402</v>
      </c>
      <c r="G13" s="15" t="n"/>
    </row>
    <row r="14">
      <c r="A14" s="12" t="inlineStr">
        <is>
          <t>ITC Ltd.</t>
        </is>
      </c>
      <c r="B14" s="30" t="inlineStr">
        <is>
          <t>INE154A01025</t>
        </is>
      </c>
      <c r="C14" s="30" t="inlineStr">
        <is>
          <t>Diversified FMCG</t>
        </is>
      </c>
      <c r="D14" s="13" t="n">
        <v>174194</v>
      </c>
      <c r="E14" s="14" t="n">
        <v>732.22</v>
      </c>
      <c r="F14" s="15" t="n">
        <v>0.0344</v>
      </c>
      <c r="G14" s="15" t="n"/>
    </row>
    <row r="15">
      <c r="A15" s="12" t="inlineStr">
        <is>
          <t>State Bank of India</t>
        </is>
      </c>
      <c r="B15" s="30" t="inlineStr">
        <is>
          <t>INE062A01020</t>
        </is>
      </c>
      <c r="C15" s="30" t="inlineStr">
        <is>
          <t>Banks</t>
        </is>
      </c>
      <c r="D15" s="13" t="n">
        <v>75014</v>
      </c>
      <c r="E15" s="14" t="n">
        <v>702.88</v>
      </c>
      <c r="F15" s="15" t="n">
        <v>0.033</v>
      </c>
      <c r="G15" s="15" t="n"/>
    </row>
    <row r="16">
      <c r="A16" s="12" t="inlineStr">
        <is>
          <t>Axis Bank Ltd.</t>
        </is>
      </c>
      <c r="B16" s="30" t="inlineStr">
        <is>
          <t>INE238A01034</t>
        </is>
      </c>
      <c r="C16" s="30" t="inlineStr">
        <is>
          <t>Banks</t>
        </is>
      </c>
      <c r="D16" s="13" t="n">
        <v>51778</v>
      </c>
      <c r="E16" s="14" t="n">
        <v>638.3200000000001</v>
      </c>
      <c r="F16" s="15" t="n">
        <v>0.03</v>
      </c>
      <c r="G16" s="15" t="n"/>
    </row>
    <row r="17">
      <c r="A17" s="12" t="inlineStr">
        <is>
          <t>Tata Consultancy Services Ltd.</t>
        </is>
      </c>
      <c r="B17" s="30" t="inlineStr">
        <is>
          <t>INE467B01029</t>
        </is>
      </c>
      <c r="C17" s="30" t="inlineStr">
        <is>
          <t>IT - Software</t>
        </is>
      </c>
      <c r="D17" s="13" t="n">
        <v>18465</v>
      </c>
      <c r="E17" s="14" t="n">
        <v>564.66</v>
      </c>
      <c r="F17" s="15" t="n">
        <v>0.0265</v>
      </c>
      <c r="G17" s="15" t="n"/>
    </row>
    <row r="18">
      <c r="A18" s="12" t="inlineStr">
        <is>
          <t>Kotak Mahindra Bank Ltd.</t>
        </is>
      </c>
      <c r="B18" s="30" t="inlineStr">
        <is>
          <t>INE237A01028</t>
        </is>
      </c>
      <c r="C18" s="30" t="inlineStr">
        <is>
          <t>Banks</t>
        </is>
      </c>
      <c r="D18" s="13" t="n">
        <v>26590</v>
      </c>
      <c r="E18" s="14" t="n">
        <v>558.97</v>
      </c>
      <c r="F18" s="15" t="n">
        <v>0.0263</v>
      </c>
      <c r="G18" s="15" t="n"/>
    </row>
    <row r="19">
      <c r="A19" s="12" t="inlineStr">
        <is>
          <t>Mahindra &amp; Mahindra Ltd.</t>
        </is>
      </c>
      <c r="B19" s="30" t="inlineStr">
        <is>
          <t>INE101A01026</t>
        </is>
      </c>
      <c r="C19" s="30" t="inlineStr">
        <is>
          <t>Automobiles</t>
        </is>
      </c>
      <c r="D19" s="13" t="n">
        <v>16023</v>
      </c>
      <c r="E19" s="14" t="n">
        <v>558.75</v>
      </c>
      <c r="F19" s="15" t="n">
        <v>0.0263</v>
      </c>
      <c r="G19" s="15" t="n"/>
    </row>
    <row r="20">
      <c r="A20" s="12" t="inlineStr">
        <is>
          <t>Bajaj Finance Ltd.</t>
        </is>
      </c>
      <c r="B20" s="30" t="inlineStr">
        <is>
          <t>INE296A01032</t>
        </is>
      </c>
      <c r="C20" s="30" t="inlineStr">
        <is>
          <t>Finance</t>
        </is>
      </c>
      <c r="D20" s="13" t="n">
        <v>48105</v>
      </c>
      <c r="E20" s="14" t="n">
        <v>501.64</v>
      </c>
      <c r="F20" s="15" t="n">
        <v>0.0236</v>
      </c>
      <c r="G20" s="15" t="n"/>
    </row>
    <row r="21">
      <c r="A21" s="12" t="inlineStr">
        <is>
          <t>Eternal Ltd.</t>
        </is>
      </c>
      <c r="B21" s="30" t="inlineStr">
        <is>
          <t>INE758T01015</t>
        </is>
      </c>
      <c r="C21" s="30" t="inlineStr">
        <is>
          <t>Retailing</t>
        </is>
      </c>
      <c r="D21" s="13" t="n">
        <v>125908</v>
      </c>
      <c r="E21" s="14" t="n">
        <v>400.07</v>
      </c>
      <c r="F21" s="15" t="n">
        <v>0.0188</v>
      </c>
      <c r="G21" s="15" t="n"/>
    </row>
    <row r="22">
      <c r="A22" s="12" t="inlineStr">
        <is>
          <t>Hindustan Unilever Ltd.</t>
        </is>
      </c>
      <c r="B22" s="30" t="inlineStr">
        <is>
          <t>INE030A01027</t>
        </is>
      </c>
      <c r="C22" s="30" t="inlineStr">
        <is>
          <t>Diversified FMCG</t>
        </is>
      </c>
      <c r="D22" s="13" t="n">
        <v>16046</v>
      </c>
      <c r="E22" s="14" t="n">
        <v>395.61</v>
      </c>
      <c r="F22" s="15" t="n">
        <v>0.0186</v>
      </c>
      <c r="G22" s="15" t="n"/>
    </row>
    <row r="23">
      <c r="A23" s="12" t="inlineStr">
        <is>
          <t>Maruti Suzuki India Ltd.</t>
        </is>
      </c>
      <c r="B23" s="30" t="inlineStr">
        <is>
          <t>INE585B01010</t>
        </is>
      </c>
      <c r="C23" s="30" t="inlineStr">
        <is>
          <t>Automobiles</t>
        </is>
      </c>
      <c r="D23" s="13" t="n">
        <v>2373</v>
      </c>
      <c r="E23" s="14" t="n">
        <v>384.09</v>
      </c>
      <c r="F23" s="15" t="n">
        <v>0.018</v>
      </c>
      <c r="G23" s="15" t="n"/>
    </row>
    <row r="24">
      <c r="A24" s="12" t="inlineStr">
        <is>
          <t>Sun Pharmaceutical Industries Ltd.</t>
        </is>
      </c>
      <c r="B24" s="30" t="inlineStr">
        <is>
          <t>INE044A01036</t>
        </is>
      </c>
      <c r="C24" s="30" t="inlineStr">
        <is>
          <t>Pharmaceuticals &amp; Biotechnology</t>
        </is>
      </c>
      <c r="D24" s="13" t="n">
        <v>19053</v>
      </c>
      <c r="E24" s="14" t="n">
        <v>322.13</v>
      </c>
      <c r="F24" s="15" t="n">
        <v>0.0151</v>
      </c>
      <c r="G24" s="15" t="n"/>
    </row>
    <row r="25">
      <c r="A25" s="12" t="inlineStr">
        <is>
          <t>HCL Technologies Ltd.</t>
        </is>
      </c>
      <c r="B25" s="30" t="inlineStr">
        <is>
          <t>INE860A01027</t>
        </is>
      </c>
      <c r="C25" s="30" t="inlineStr">
        <is>
          <t>IT - Software</t>
        </is>
      </c>
      <c r="D25" s="13" t="n">
        <v>19155</v>
      </c>
      <c r="E25" s="14" t="n">
        <v>295.27</v>
      </c>
      <c r="F25" s="15" t="n">
        <v>0.0139</v>
      </c>
      <c r="G25" s="15" t="n"/>
    </row>
    <row r="26">
      <c r="A26" s="12" t="inlineStr">
        <is>
          <t>NTPC Ltd.</t>
        </is>
      </c>
      <c r="B26" s="30" t="inlineStr">
        <is>
          <t>INE733E01010</t>
        </is>
      </c>
      <c r="C26" s="30" t="inlineStr">
        <is>
          <t>Power</t>
        </is>
      </c>
      <c r="D26" s="13" t="n">
        <v>85728</v>
      </c>
      <c r="E26" s="14" t="n">
        <v>288.86</v>
      </c>
      <c r="F26" s="15" t="n">
        <v>0.0136</v>
      </c>
      <c r="G26" s="15" t="n"/>
    </row>
    <row r="27">
      <c r="A27" s="12" t="inlineStr">
        <is>
          <t>Titan Company Ltd.</t>
        </is>
      </c>
      <c r="B27" s="30" t="inlineStr">
        <is>
          <t>INE280A01028</t>
        </is>
      </c>
      <c r="C27" s="30" t="inlineStr">
        <is>
          <t>Consumer Durables</t>
        </is>
      </c>
      <c r="D27" s="13" t="n">
        <v>7461</v>
      </c>
      <c r="E27" s="14" t="n">
        <v>279.54</v>
      </c>
      <c r="F27" s="15" t="n">
        <v>0.0131</v>
      </c>
      <c r="G27" s="15" t="n"/>
    </row>
    <row r="28">
      <c r="A28" s="12" t="inlineStr">
        <is>
          <t>Bharat Electronics Ltd.</t>
        </is>
      </c>
      <c r="B28" s="30" t="inlineStr">
        <is>
          <t>INE263A01024</t>
        </is>
      </c>
      <c r="C28" s="30" t="inlineStr">
        <is>
          <t>Aerospace &amp; Defense</t>
        </is>
      </c>
      <c r="D28" s="13" t="n">
        <v>64749</v>
      </c>
      <c r="E28" s="14" t="n">
        <v>275.9</v>
      </c>
      <c r="F28" s="15" t="n">
        <v>0.013</v>
      </c>
      <c r="G28" s="15" t="n"/>
    </row>
    <row r="29">
      <c r="A29" s="12" t="inlineStr">
        <is>
          <t>Tata Steel Ltd.</t>
        </is>
      </c>
      <c r="B29" s="30" t="inlineStr">
        <is>
          <t>INE081A01020</t>
        </is>
      </c>
      <c r="C29" s="30" t="inlineStr">
        <is>
          <t>Ferrous Metals</t>
        </is>
      </c>
      <c r="D29" s="13" t="n">
        <v>149519</v>
      </c>
      <c r="E29" s="14" t="n">
        <v>273.38</v>
      </c>
      <c r="F29" s="15" t="n">
        <v>0.0128</v>
      </c>
      <c r="G29" s="15" t="n"/>
    </row>
    <row r="30">
      <c r="A30" s="12" t="inlineStr">
        <is>
          <t>Ultratech Cement Ltd.</t>
        </is>
      </c>
      <c r="B30" s="30" t="inlineStr">
        <is>
          <t>INE481G01011</t>
        </is>
      </c>
      <c r="C30" s="30" t="inlineStr">
        <is>
          <t>Cement &amp; Cement Products</t>
        </is>
      </c>
      <c r="D30" s="13" t="n">
        <v>2146</v>
      </c>
      <c r="E30" s="14" t="n">
        <v>256.38</v>
      </c>
      <c r="F30" s="15" t="n">
        <v>0.012</v>
      </c>
      <c r="G30" s="15" t="n"/>
    </row>
    <row r="31">
      <c r="A31" s="12" t="inlineStr">
        <is>
          <t>Power Grid Corporation of India Ltd.</t>
        </is>
      </c>
      <c r="B31" s="30" t="inlineStr">
        <is>
          <t>INE752E01010</t>
        </is>
      </c>
      <c r="C31" s="30" t="inlineStr">
        <is>
          <t>Power</t>
        </is>
      </c>
      <c r="D31" s="13" t="n">
        <v>81900</v>
      </c>
      <c r="E31" s="14" t="n">
        <v>235.99</v>
      </c>
      <c r="F31" s="15" t="n">
        <v>0.0111</v>
      </c>
      <c r="G31" s="15" t="n"/>
    </row>
    <row r="32">
      <c r="A32" s="12" t="inlineStr">
        <is>
          <t>InterGlobe Aviation Ltd.</t>
        </is>
      </c>
      <c r="B32" s="30" t="inlineStr">
        <is>
          <t>INE646L01027</t>
        </is>
      </c>
      <c r="C32" s="30" t="inlineStr">
        <is>
          <t>Transport Services</t>
        </is>
      </c>
      <c r="D32" s="13" t="n">
        <v>3950</v>
      </c>
      <c r="E32" s="14" t="n">
        <v>222.19</v>
      </c>
      <c r="F32" s="15" t="n">
        <v>0.0104</v>
      </c>
      <c r="G32" s="15" t="n"/>
    </row>
    <row r="33">
      <c r="A33" s="12" t="inlineStr">
        <is>
          <t>Hindalco Industries Ltd.</t>
        </is>
      </c>
      <c r="B33" s="30" t="inlineStr">
        <is>
          <t>INE038A01020</t>
        </is>
      </c>
      <c r="C33" s="30" t="inlineStr">
        <is>
          <t>Non - Ferrous Metals</t>
        </is>
      </c>
      <c r="D33" s="13" t="n">
        <v>26188</v>
      </c>
      <c r="E33" s="14" t="n">
        <v>222.03</v>
      </c>
      <c r="F33" s="15" t="n">
        <v>0.0104</v>
      </c>
      <c r="G33" s="15" t="n"/>
    </row>
    <row r="34">
      <c r="A34" s="12" t="inlineStr">
        <is>
          <t>Bajaj Finserv Ltd.</t>
        </is>
      </c>
      <c r="B34" s="30" t="inlineStr">
        <is>
          <t>INE918I01026</t>
        </is>
      </c>
      <c r="C34" s="30" t="inlineStr">
        <is>
          <t>Finance</t>
        </is>
      </c>
      <c r="D34" s="13" t="n">
        <v>10320</v>
      </c>
      <c r="E34" s="14" t="n">
        <v>215.51</v>
      </c>
      <c r="F34" s="15" t="n">
        <v>0.0101</v>
      </c>
      <c r="G34" s="15" t="n"/>
    </row>
    <row r="35">
      <c r="A35" s="12" t="inlineStr">
        <is>
          <t>Asian Paints Ltd.</t>
        </is>
      </c>
      <c r="B35" s="30" t="inlineStr">
        <is>
          <t>INE021A01026</t>
        </is>
      </c>
      <c r="C35" s="30" t="inlineStr">
        <is>
          <t>Consumer Durables</t>
        </is>
      </c>
      <c r="D35" s="13" t="n">
        <v>8176</v>
      </c>
      <c r="E35" s="14" t="n">
        <v>205.28</v>
      </c>
      <c r="F35" s="15" t="n">
        <v>0.009599999999999999</v>
      </c>
      <c r="G35" s="15" t="n"/>
    </row>
    <row r="36">
      <c r="A36" s="12" t="inlineStr">
        <is>
          <t>JSW Steel Ltd.</t>
        </is>
      </c>
      <c r="B36" s="30" t="inlineStr">
        <is>
          <t>INE019A01038</t>
        </is>
      </c>
      <c r="C36" s="30" t="inlineStr">
        <is>
          <t>Ferrous Metals</t>
        </is>
      </c>
      <c r="D36" s="13" t="n">
        <v>16937</v>
      </c>
      <c r="E36" s="14" t="n">
        <v>204.26</v>
      </c>
      <c r="F36" s="15" t="n">
        <v>0.009599999999999999</v>
      </c>
      <c r="G36" s="15" t="n"/>
    </row>
    <row r="37">
      <c r="A37" s="12" t="inlineStr">
        <is>
          <t>Grasim Industries Ltd.</t>
        </is>
      </c>
      <c r="B37" s="30" t="inlineStr">
        <is>
          <t>INE047A01021</t>
        </is>
      </c>
      <c r="C37" s="30" t="inlineStr">
        <is>
          <t>Cement &amp; Cement Products</t>
        </is>
      </c>
      <c r="D37" s="13" t="n">
        <v>6909</v>
      </c>
      <c r="E37" s="14" t="n">
        <v>199.79</v>
      </c>
      <c r="F37" s="15" t="n">
        <v>0.0094</v>
      </c>
      <c r="G37" s="15" t="n"/>
    </row>
    <row r="38">
      <c r="A38" s="12" t="inlineStr">
        <is>
          <t>Adani Ports &amp; Special Economic Zone Ltd.</t>
        </is>
      </c>
      <c r="B38" s="30" t="inlineStr">
        <is>
          <t>INE742F01042</t>
        </is>
      </c>
      <c r="C38" s="30" t="inlineStr">
        <is>
          <t>Transport Infrastructure</t>
        </is>
      </c>
      <c r="D38" s="13" t="n">
        <v>13344</v>
      </c>
      <c r="E38" s="14" t="n">
        <v>193.69</v>
      </c>
      <c r="F38" s="15" t="n">
        <v>0.0091</v>
      </c>
      <c r="G38" s="15" t="n"/>
    </row>
    <row r="39">
      <c r="A39" s="12" t="inlineStr">
        <is>
          <t>Shriram Finance Ltd.</t>
        </is>
      </c>
      <c r="B39" s="30" t="inlineStr">
        <is>
          <t>INE721A01047</t>
        </is>
      </c>
      <c r="C39" s="30" t="inlineStr">
        <is>
          <t>Finance</t>
        </is>
      </c>
      <c r="D39" s="13" t="n">
        <v>25312</v>
      </c>
      <c r="E39" s="14" t="n">
        <v>189.56</v>
      </c>
      <c r="F39" s="15" t="n">
        <v>0.0089</v>
      </c>
      <c r="G39" s="15" t="n"/>
    </row>
    <row r="40">
      <c r="A40" s="12" t="inlineStr">
        <is>
          <t>Trent Ltd.</t>
        </is>
      </c>
      <c r="B40" s="30" t="inlineStr">
        <is>
          <t>INE849A01020</t>
        </is>
      </c>
      <c r="C40" s="30" t="inlineStr">
        <is>
          <t>Retailing</t>
        </is>
      </c>
      <c r="D40" s="13" t="n">
        <v>4013</v>
      </c>
      <c r="E40" s="14" t="n">
        <v>188.38</v>
      </c>
      <c r="F40" s="15" t="n">
        <v>0.0089</v>
      </c>
      <c r="G40" s="15" t="n"/>
    </row>
    <row r="41">
      <c r="A41" s="12" t="inlineStr">
        <is>
          <t>Jio Financial Services Ltd.</t>
        </is>
      </c>
      <c r="B41" s="30" t="inlineStr">
        <is>
          <t>INE758E01017</t>
        </is>
      </c>
      <c r="C41" s="30" t="inlineStr">
        <is>
          <t>Finance</t>
        </is>
      </c>
      <c r="D41" s="13" t="n">
        <v>59253</v>
      </c>
      <c r="E41" s="14" t="n">
        <v>181.79</v>
      </c>
      <c r="F41" s="15" t="n">
        <v>0.008500000000000001</v>
      </c>
      <c r="G41" s="15" t="n"/>
    </row>
    <row r="42">
      <c r="A42" s="12" t="inlineStr">
        <is>
          <t>Oil &amp; Natural Gas Corporation Ltd.</t>
        </is>
      </c>
      <c r="B42" s="30" t="inlineStr">
        <is>
          <t>INE213A01029</t>
        </is>
      </c>
      <c r="C42" s="30" t="inlineStr">
        <is>
          <t>Oil</t>
        </is>
      </c>
      <c r="D42" s="13" t="n">
        <v>70230</v>
      </c>
      <c r="E42" s="14" t="n">
        <v>179.35</v>
      </c>
      <c r="F42" s="15" t="n">
        <v>0.008399999999999999</v>
      </c>
      <c r="G42" s="15" t="n"/>
    </row>
    <row r="43">
      <c r="A43" s="12" t="inlineStr">
        <is>
          <t>Bajaj Auto Ltd.</t>
        </is>
      </c>
      <c r="B43" s="30" t="inlineStr">
        <is>
          <t>INE917I01010</t>
        </is>
      </c>
      <c r="C43" s="30" t="inlineStr">
        <is>
          <t>Automobiles</t>
        </is>
      </c>
      <c r="D43" s="13" t="n">
        <v>2004</v>
      </c>
      <c r="E43" s="14" t="n">
        <v>178.21</v>
      </c>
      <c r="F43" s="15" t="n">
        <v>0.008399999999999999</v>
      </c>
      <c r="G43" s="15" t="n"/>
    </row>
    <row r="44">
      <c r="A44" s="12" t="inlineStr">
        <is>
          <t>Eicher Motors Ltd.</t>
        </is>
      </c>
      <c r="B44" s="30" t="inlineStr">
        <is>
          <t>INE066A01021</t>
        </is>
      </c>
      <c r="C44" s="30" t="inlineStr">
        <is>
          <t>Automobiles</t>
        </is>
      </c>
      <c r="D44" s="13" t="n">
        <v>2488</v>
      </c>
      <c r="E44" s="14" t="n">
        <v>174.33</v>
      </c>
      <c r="F44" s="15" t="n">
        <v>0.008200000000000001</v>
      </c>
      <c r="G44" s="15" t="n"/>
    </row>
    <row r="45">
      <c r="A45" s="12" t="inlineStr">
        <is>
          <t>Nestle India Ltd.</t>
        </is>
      </c>
      <c r="B45" s="30" t="inlineStr">
        <is>
          <t>INE239A01024</t>
        </is>
      </c>
      <c r="C45" s="30" t="inlineStr">
        <is>
          <t>Food Products</t>
        </is>
      </c>
      <c r="D45" s="13" t="n">
        <v>12964</v>
      </c>
      <c r="E45" s="14" t="n">
        <v>164.85</v>
      </c>
      <c r="F45" s="15" t="n">
        <v>0.0077</v>
      </c>
      <c r="G45" s="15" t="n"/>
    </row>
    <row r="46">
      <c r="A46" s="12" t="inlineStr">
        <is>
          <t>Tech Mahindra Ltd.</t>
        </is>
      </c>
      <c r="B46" s="30" t="inlineStr">
        <is>
          <t>INE669C01036</t>
        </is>
      </c>
      <c r="C46" s="30" t="inlineStr">
        <is>
          <t>IT - Software</t>
        </is>
      </c>
      <c r="D46" s="13" t="n">
        <v>11478</v>
      </c>
      <c r="E46" s="14" t="n">
        <v>163.49</v>
      </c>
      <c r="F46" s="15" t="n">
        <v>0.0077</v>
      </c>
      <c r="G46" s="15" t="n"/>
    </row>
    <row r="47">
      <c r="A47" s="12" t="inlineStr">
        <is>
          <t>Coal India Ltd.</t>
        </is>
      </c>
      <c r="B47" s="30" t="inlineStr">
        <is>
          <t>INE522F01014</t>
        </is>
      </c>
      <c r="C47" s="30" t="inlineStr">
        <is>
          <t>Consumable Fuels</t>
        </is>
      </c>
      <c r="D47" s="13" t="n">
        <v>41058</v>
      </c>
      <c r="E47" s="14" t="n">
        <v>159.57</v>
      </c>
      <c r="F47" s="15" t="n">
        <v>0.0075</v>
      </c>
      <c r="G47" s="15" t="n"/>
    </row>
    <row r="48">
      <c r="A48" s="12" t="inlineStr">
        <is>
          <t>SBI Life Insurance Company Ltd.</t>
        </is>
      </c>
      <c r="B48" s="30" t="inlineStr">
        <is>
          <t>INE123W01016</t>
        </is>
      </c>
      <c r="C48" s="30" t="inlineStr">
        <is>
          <t>Insurance</t>
        </is>
      </c>
      <c r="D48" s="13" t="n">
        <v>8111</v>
      </c>
      <c r="E48" s="14" t="n">
        <v>158.63</v>
      </c>
      <c r="F48" s="15" t="n">
        <v>0.0075</v>
      </c>
      <c r="G48" s="15" t="n"/>
    </row>
    <row r="49">
      <c r="A49" s="12" t="inlineStr">
        <is>
          <t>Tata Motors Passenger Vehicles Ltd.</t>
        </is>
      </c>
      <c r="B49" s="30" t="inlineStr">
        <is>
          <t>INE155A01022</t>
        </is>
      </c>
      <c r="C49" s="30" t="inlineStr">
        <is>
          <t>Automobiles</t>
        </is>
      </c>
      <c r="D49" s="13" t="n">
        <v>37767</v>
      </c>
      <c r="E49" s="14" t="n">
        <v>154.84</v>
      </c>
      <c r="F49" s="15" t="n">
        <v>0.0073</v>
      </c>
      <c r="G49" s="15" t="n"/>
    </row>
    <row r="50">
      <c r="A50" s="12" t="inlineStr">
        <is>
          <t>Max Healthcare Institute Ltd.</t>
        </is>
      </c>
      <c r="B50" s="30" t="inlineStr">
        <is>
          <t>INE027H01010</t>
        </is>
      </c>
      <c r="C50" s="30" t="inlineStr">
        <is>
          <t>Healthcare Services</t>
        </is>
      </c>
      <c r="D50" s="13" t="n">
        <v>13440</v>
      </c>
      <c r="E50" s="14" t="n">
        <v>154.26</v>
      </c>
      <c r="F50" s="15" t="n">
        <v>0.0072</v>
      </c>
      <c r="G50" s="15" t="n"/>
    </row>
    <row r="51">
      <c r="A51" s="12" t="inlineStr">
        <is>
          <t>Cipla Ltd.</t>
        </is>
      </c>
      <c r="B51" s="30" t="inlineStr">
        <is>
          <t>INE059A01026</t>
        </is>
      </c>
      <c r="C51" s="30" t="inlineStr">
        <is>
          <t>Pharmaceuticals &amp; Biotechnology</t>
        </is>
      </c>
      <c r="D51" s="13" t="n">
        <v>10170</v>
      </c>
      <c r="E51" s="14" t="n">
        <v>152.68</v>
      </c>
      <c r="F51" s="15" t="n">
        <v>0.0072</v>
      </c>
      <c r="G51" s="15" t="n"/>
    </row>
    <row r="52">
      <c r="A52" s="12" t="inlineStr">
        <is>
          <t>HDFC Life Insurance Company Ltd.</t>
        </is>
      </c>
      <c r="B52" s="30" t="inlineStr">
        <is>
          <t>INE795G01014</t>
        </is>
      </c>
      <c r="C52" s="30" t="inlineStr">
        <is>
          <t>Insurance</t>
        </is>
      </c>
      <c r="D52" s="13" t="n">
        <v>19402</v>
      </c>
      <c r="E52" s="14" t="n">
        <v>141.99</v>
      </c>
      <c r="F52" s="15" t="n">
        <v>0.0067</v>
      </c>
      <c r="G52" s="15" t="n"/>
    </row>
    <row r="53">
      <c r="A53" s="12" t="inlineStr">
        <is>
          <t>Apollo Hospitals Enterprise Ltd.</t>
        </is>
      </c>
      <c r="B53" s="30" t="inlineStr">
        <is>
          <t>INE437A01024</t>
        </is>
      </c>
      <c r="C53" s="30" t="inlineStr">
        <is>
          <t>Healthcare Services</t>
        </is>
      </c>
      <c r="D53" s="13" t="n">
        <v>1827</v>
      </c>
      <c r="E53" s="14" t="n">
        <v>140.33</v>
      </c>
      <c r="F53" s="15" t="n">
        <v>0.0066</v>
      </c>
      <c r="G53" s="15" t="n"/>
    </row>
    <row r="54">
      <c r="A54" s="12" t="inlineStr">
        <is>
          <t>Tata Consumer Products Ltd.</t>
        </is>
      </c>
      <c r="B54" s="30" t="inlineStr">
        <is>
          <t>INE192A01025</t>
        </is>
      </c>
      <c r="C54" s="30" t="inlineStr">
        <is>
          <t>Agricultural Food &amp; other Products</t>
        </is>
      </c>
      <c r="D54" s="13" t="n">
        <v>11776</v>
      </c>
      <c r="E54" s="14" t="n">
        <v>137.19</v>
      </c>
      <c r="F54" s="15" t="n">
        <v>0.0064</v>
      </c>
      <c r="G54" s="15" t="n"/>
    </row>
    <row r="55">
      <c r="A55" s="12" t="inlineStr">
        <is>
          <t>Dr. Reddy's Laboratories Ltd.</t>
        </is>
      </c>
      <c r="B55" s="30" t="inlineStr">
        <is>
          <t>INE089A01031</t>
        </is>
      </c>
      <c r="C55" s="30" t="inlineStr">
        <is>
          <t>Pharmaceuticals &amp; Biotechnology</t>
        </is>
      </c>
      <c r="D55" s="13" t="n">
        <v>11015</v>
      </c>
      <c r="E55" s="14" t="n">
        <v>131.92</v>
      </c>
      <c r="F55" s="15" t="n">
        <v>0.0062</v>
      </c>
      <c r="G55" s="15" t="n"/>
    </row>
    <row r="56">
      <c r="A56" s="12" t="inlineStr">
        <is>
          <t>Wipro Ltd.</t>
        </is>
      </c>
      <c r="B56" s="30" t="inlineStr">
        <is>
          <t>INE075A01022</t>
        </is>
      </c>
      <c r="C56" s="30" t="inlineStr">
        <is>
          <t>IT - Software</t>
        </is>
      </c>
      <c r="D56" s="13" t="n">
        <v>51586</v>
      </c>
      <c r="E56" s="14" t="n">
        <v>124.15</v>
      </c>
      <c r="F56" s="15" t="n">
        <v>0.0058</v>
      </c>
      <c r="G56" s="15" t="n"/>
    </row>
    <row r="57">
      <c r="A57" s="12" t="inlineStr">
        <is>
          <t>Adani Enterprises Ltd.</t>
        </is>
      </c>
      <c r="B57" s="30" t="inlineStr">
        <is>
          <t>INE423A01024</t>
        </is>
      </c>
      <c r="C57" s="30" t="inlineStr">
        <is>
          <t>Metals &amp; Minerals Trading</t>
        </is>
      </c>
      <c r="D57" s="13" t="n">
        <v>4710</v>
      </c>
      <c r="E57" s="14" t="n">
        <v>116.86</v>
      </c>
      <c r="F57" s="15" t="n">
        <v>0.0055</v>
      </c>
      <c r="G57" s="15" t="n"/>
    </row>
    <row r="58">
      <c r="A58" s="12" t="inlineStr">
        <is>
          <t>TML Commercial Vehicles Ltd.</t>
        </is>
      </c>
      <c r="B58" s="30" t="inlineStr">
        <is>
          <t>INE1TAE01010</t>
        </is>
      </c>
      <c r="C58" s="30" t="inlineStr">
        <is>
          <t>Agricultural, Commercial &amp; Construction Vehicles</t>
        </is>
      </c>
      <c r="D58" s="13" t="n">
        <v>36978</v>
      </c>
      <c r="E58" s="14" t="n">
        <v>96.42</v>
      </c>
      <c r="F58" s="15" t="n">
        <v>0.0045</v>
      </c>
      <c r="G58" s="15" t="n"/>
    </row>
    <row r="59">
      <c r="A59" s="16" t="inlineStr">
        <is>
          <t>Sub Total</t>
        </is>
      </c>
      <c r="B59" s="31" t="n"/>
      <c r="C59" s="31" t="n"/>
      <c r="D59" s="17" t="n"/>
      <c r="E59" s="37">
        <f>SUM(E8:E58)</f>
        <v/>
      </c>
      <c r="F59" s="38">
        <f>SUM(F8:F58)</f>
        <v/>
      </c>
      <c r="G59" s="20" t="n"/>
    </row>
    <row r="60">
      <c r="A60" s="12" t="n"/>
      <c r="B60" s="30" t="n"/>
      <c r="C60" s="30" t="n"/>
      <c r="D60" s="13" t="n"/>
      <c r="E60" s="14" t="n"/>
      <c r="F60" s="15" t="n"/>
      <c r="G60" s="15" t="n"/>
    </row>
    <row r="61">
      <c r="A61" s="21" t="inlineStr">
        <is>
          <t>TOTAL</t>
        </is>
      </c>
      <c r="B61" s="32" t="n"/>
      <c r="C61" s="32" t="n"/>
      <c r="D61" s="22" t="n"/>
      <c r="E61" s="37" t="n">
        <v>21331.46</v>
      </c>
      <c r="F61" s="38" t="n">
        <v>1.0021</v>
      </c>
      <c r="G61" s="20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2" t="n"/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TREPS / Reverse Repo</t>
        </is>
      </c>
      <c r="B64" s="30" t="n"/>
      <c r="C64" s="30" t="n"/>
      <c r="D64" s="13" t="n"/>
      <c r="E64" s="14" t="n"/>
      <c r="F64" s="15" t="n"/>
      <c r="G64" s="15" t="n"/>
    </row>
    <row r="65">
      <c r="A65" s="12" t="inlineStr">
        <is>
          <t>Clearing Corporation of India Ltd.</t>
        </is>
      </c>
      <c r="B65" s="30" t="n"/>
      <c r="C65" s="30" t="n"/>
      <c r="D65" s="13" t="n"/>
      <c r="E65" s="14" t="n">
        <v>92.95999999999999</v>
      </c>
      <c r="F65" s="15" t="n">
        <v>0.0044</v>
      </c>
      <c r="G65" s="15" t="n">
        <v>0.05596</v>
      </c>
    </row>
    <row r="66">
      <c r="A66" s="16" t="inlineStr">
        <is>
          <t>Sub Total</t>
        </is>
      </c>
      <c r="B66" s="31" t="n"/>
      <c r="C66" s="31" t="n"/>
      <c r="D66" s="17" t="n"/>
      <c r="E66" s="37" t="n">
        <v>92.95999999999999</v>
      </c>
      <c r="F66" s="38" t="n">
        <v>0.0044</v>
      </c>
      <c r="G66" s="20" t="n"/>
    </row>
    <row r="67">
      <c r="A67" s="12" t="n"/>
      <c r="B67" s="30" t="n"/>
      <c r="C67" s="30" t="n"/>
      <c r="D67" s="13" t="n"/>
      <c r="E67" s="14" t="n"/>
      <c r="F67" s="15" t="n"/>
      <c r="G67" s="15" t="n"/>
    </row>
    <row r="68">
      <c r="A68" s="21" t="inlineStr">
        <is>
          <t>TOTAL</t>
        </is>
      </c>
      <c r="B68" s="32" t="n"/>
      <c r="C68" s="32" t="n"/>
      <c r="D68" s="22" t="n"/>
      <c r="E68" s="18" t="n">
        <v>92.95999999999999</v>
      </c>
      <c r="F68" s="19" t="n">
        <v>0.0044</v>
      </c>
      <c r="G68" s="20" t="n"/>
    </row>
    <row r="69">
      <c r="A69" s="12" t="inlineStr">
        <is>
          <t>Accrued Interest</t>
        </is>
      </c>
      <c r="B69" s="30" t="n"/>
      <c r="C69" s="30" t="n"/>
      <c r="D69" s="13" t="n"/>
      <c r="E69" s="14" t="n">
        <v>0.0142517</v>
      </c>
      <c r="F69" s="15" t="n">
        <v>0</v>
      </c>
      <c r="G69" s="15" t="n"/>
    </row>
    <row r="70">
      <c r="A70" s="12" t="inlineStr">
        <is>
          <t>Net Receivables/(Payables)</t>
        </is>
      </c>
      <c r="B70" s="30" t="n"/>
      <c r="C70" s="30" t="n"/>
      <c r="D70" s="13" t="n"/>
      <c r="E70" s="23" t="n">
        <v>-139.3242517</v>
      </c>
      <c r="F70" s="24" t="n">
        <v>-0.0065</v>
      </c>
      <c r="G70" s="15" t="n">
        <v>0.05596</v>
      </c>
    </row>
    <row r="71">
      <c r="A71" s="25" t="inlineStr">
        <is>
          <t>GRAND TOTAL</t>
        </is>
      </c>
      <c r="B71" s="33" t="n"/>
      <c r="C71" s="33" t="n"/>
      <c r="D71" s="26" t="n"/>
      <c r="E71" s="27" t="n">
        <v>21285.11</v>
      </c>
      <c r="F71" s="28" t="n">
        <v>1</v>
      </c>
      <c r="G71" s="28" t="n"/>
    </row>
    <row r="76">
      <c r="A76" s="80" t="inlineStr">
        <is>
          <t>Notes:</t>
        </is>
      </c>
    </row>
    <row r="77">
      <c r="A77" s="48" t="inlineStr">
        <is>
          <t>1. Security in default beyond its maturiy date</t>
        </is>
      </c>
      <c r="B77" s="34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49" t="n">
        <v>45930</v>
      </c>
      <c r="C80" s="49" t="n">
        <v>45961</v>
      </c>
    </row>
    <row r="81">
      <c r="A81" t="inlineStr">
        <is>
          <t>Direct Plan Growth Option</t>
        </is>
      </c>
      <c r="B81" t="n">
        <v>14.457</v>
      </c>
      <c r="C81" t="n">
        <v>15.1231</v>
      </c>
    </row>
    <row r="82">
      <c r="A82" t="inlineStr">
        <is>
          <t>Direct Plan IDCW Option</t>
        </is>
      </c>
      <c r="B82" t="n">
        <v>14.2569</v>
      </c>
      <c r="C82" t="n">
        <v>14.9139</v>
      </c>
    </row>
    <row r="83">
      <c r="A83" t="inlineStr">
        <is>
          <t>Regular Plan Growth Option</t>
        </is>
      </c>
      <c r="B83" t="n">
        <v>13.9965</v>
      </c>
      <c r="C83" t="n">
        <v>14.6359</v>
      </c>
    </row>
    <row r="84">
      <c r="A84" t="inlineStr">
        <is>
          <t>Regular Plan IDCW Option</t>
        </is>
      </c>
      <c r="B84" t="n">
        <v>13.9963</v>
      </c>
      <c r="C84" t="n">
        <v>14.6357</v>
      </c>
    </row>
    <row r="86">
      <c r="A86" t="inlineStr">
        <is>
          <t xml:space="preserve">3. Total Dividend (Net) declared during the month </t>
        </is>
      </c>
      <c r="B86" s="34" t="inlineStr">
        <is>
          <t>NIL</t>
        </is>
      </c>
    </row>
    <row r="87">
      <c r="A87" t="inlineStr">
        <is>
          <t>4. Bonus was declared during the month</t>
        </is>
      </c>
      <c r="B87" s="34" t="inlineStr">
        <is>
          <t>NIL</t>
        </is>
      </c>
    </row>
    <row r="88" ht="29" customHeight="1">
      <c r="A88" s="48" t="inlineStr">
        <is>
          <t>5. Investment in Repo of Corporate Debt Securities during the month ended October 31, 2025</t>
        </is>
      </c>
      <c r="B88" s="34" t="inlineStr">
        <is>
          <t>NIL</t>
        </is>
      </c>
    </row>
    <row r="89" ht="29" customHeight="1">
      <c r="A89" s="48" t="inlineStr">
        <is>
          <t>6. Investment in foreign securities/ADRs/GDRs at the end of the month</t>
        </is>
      </c>
      <c r="B89" s="34" t="inlineStr">
        <is>
          <t>NIL</t>
        </is>
      </c>
    </row>
    <row r="90">
      <c r="A90" t="inlineStr">
        <is>
          <t>7. Portfolio Turnover Ratio</t>
        </is>
      </c>
      <c r="B90" s="51" t="n">
        <v>0.0612</v>
      </c>
    </row>
    <row r="91" ht="43.5" customHeight="1">
      <c r="A91" s="48" t="inlineStr">
        <is>
          <t>8. Total gross exposure to derivative instruments (excluding reversed positions) at the end of the month (Rs. in Lakhs)</t>
        </is>
      </c>
      <c r="B91" s="34" t="inlineStr">
        <is>
          <t>NIL</t>
        </is>
      </c>
    </row>
    <row r="92">
      <c r="B92" s="34" t="n"/>
    </row>
    <row r="93" ht="29" customHeight="1">
      <c r="A93" s="48" t="inlineStr">
        <is>
          <t>9. Margin Deposits includes Margin money placed on derivatives other than margin money placed with bank</t>
        </is>
      </c>
      <c r="B93" s="34" t="inlineStr">
        <is>
          <t>NIL</t>
        </is>
      </c>
    </row>
    <row r="94" ht="29" customHeight="1">
      <c r="A94" s="48" t="inlineStr">
        <is>
          <t>10. Value of investment made by other schemes under same management (Rs. In Lakhs)</t>
        </is>
      </c>
      <c r="B94" t="n">
        <v>247.15</v>
      </c>
    </row>
    <row r="95" ht="29" customHeight="1">
      <c r="A95" s="48" t="inlineStr">
        <is>
          <t>11. Number of instance of deviation In valuation of securities</t>
        </is>
      </c>
      <c r="B95" s="34" t="inlineStr">
        <is>
          <t>NIL</t>
        </is>
      </c>
    </row>
    <row r="96" ht="29" customHeight="1">
      <c r="A96" s="48" t="inlineStr">
        <is>
          <t>12. Total value and percentage of illiquid equity shares / securities</t>
        </is>
      </c>
      <c r="B96" s="34" t="inlineStr">
        <is>
          <t>NIL</t>
        </is>
      </c>
    </row>
    <row r="98" ht="70" customHeight="1">
      <c r="A98" s="82" t="inlineStr">
        <is>
          <t>Scheme Name</t>
        </is>
      </c>
      <c r="B98" s="82" t="inlineStr">
        <is>
          <t>Risk- O - Meter</t>
        </is>
      </c>
      <c r="C98" s="82" t="inlineStr">
        <is>
          <t>Benchmark of the Scheme</t>
        </is>
      </c>
      <c r="D98" s="82" t="inlineStr">
        <is>
          <t>Benchmark Risk-o-meter</t>
        </is>
      </c>
    </row>
    <row r="99" ht="70" customHeight="1">
      <c r="A99" s="82" t="inlineStr">
        <is>
          <t>Edelweiss NIFTY 50 Index Fund</t>
        </is>
      </c>
      <c r="B99" s="82" t="n"/>
      <c r="C99" s="82" t="inlineStr">
        <is>
          <t>NIFTY 50 - TRI</t>
        </is>
      </c>
      <c r="D99" s="82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workbookViewId="0">
      <pane ySplit="4" topLeftCell="A91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 MIDCAP150 MOMENTUM 50 INDEX FUND AS ON OCTOBER 31, 2025</t>
        </is>
      </c>
    </row>
    <row r="2" ht="19.5" customHeight="1">
      <c r="A2" s="81" t="inlineStr">
        <is>
          <t>(An Open-ended Equity Scheme replicating Nifty Midcap150 Momentum 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Max Healthcare Institute Ltd.</t>
        </is>
      </c>
      <c r="B8" s="30" t="inlineStr">
        <is>
          <t>INE027H01010</t>
        </is>
      </c>
      <c r="C8" s="30" t="inlineStr">
        <is>
          <t>Healthcare Services</t>
        </is>
      </c>
      <c r="D8" s="13" t="n">
        <v>524529</v>
      </c>
      <c r="E8" s="14" t="n">
        <v>6020.54</v>
      </c>
      <c r="F8" s="15" t="n">
        <v>0.0467</v>
      </c>
      <c r="G8" s="15" t="n"/>
    </row>
    <row r="9">
      <c r="A9" s="12" t="inlineStr">
        <is>
          <t>Max Financial Services Ltd.</t>
        </is>
      </c>
      <c r="B9" s="30" t="inlineStr">
        <is>
          <t>INE180A01020</t>
        </is>
      </c>
      <c r="C9" s="30" t="inlineStr">
        <is>
          <t>Insurance</t>
        </is>
      </c>
      <c r="D9" s="13" t="n">
        <v>380666</v>
      </c>
      <c r="E9" s="14" t="n">
        <v>5887</v>
      </c>
      <c r="F9" s="15" t="n">
        <v>0.0457</v>
      </c>
      <c r="G9" s="15" t="n"/>
    </row>
    <row r="10">
      <c r="A10" s="12" t="inlineStr">
        <is>
          <t>BSE Ltd.</t>
        </is>
      </c>
      <c r="B10" s="30" t="inlineStr">
        <is>
          <t>INE118H01025</t>
        </is>
      </c>
      <c r="C10" s="30" t="inlineStr">
        <is>
          <t>Capital Markets</t>
        </is>
      </c>
      <c r="D10" s="13" t="n">
        <v>233022</v>
      </c>
      <c r="E10" s="14" t="n">
        <v>5776.62</v>
      </c>
      <c r="F10" s="15" t="n">
        <v>0.0448</v>
      </c>
      <c r="G10" s="15" t="n"/>
    </row>
    <row r="11">
      <c r="A11" s="12" t="inlineStr">
        <is>
          <t>Suzlon Energy Ltd.</t>
        </is>
      </c>
      <c r="B11" s="30" t="inlineStr">
        <is>
          <t>INE040H01021</t>
        </is>
      </c>
      <c r="C11" s="30" t="inlineStr">
        <is>
          <t>Electrical Equipment</t>
        </is>
      </c>
      <c r="D11" s="13" t="n">
        <v>8861805</v>
      </c>
      <c r="E11" s="14" t="n">
        <v>5255.05</v>
      </c>
      <c r="F11" s="15" t="n">
        <v>0.0408</v>
      </c>
      <c r="G11" s="15" t="n"/>
    </row>
    <row r="12">
      <c r="A12" s="12" t="inlineStr">
        <is>
          <t>Coforge Ltd.</t>
        </is>
      </c>
      <c r="B12" s="30" t="inlineStr">
        <is>
          <t>INE591G01025</t>
        </is>
      </c>
      <c r="C12" s="30" t="inlineStr">
        <is>
          <t>IT - Software</t>
        </is>
      </c>
      <c r="D12" s="13" t="n">
        <v>271579</v>
      </c>
      <c r="E12" s="14" t="n">
        <v>4828.95</v>
      </c>
      <c r="F12" s="15" t="n">
        <v>0.0375</v>
      </c>
      <c r="G12" s="15" t="n"/>
    </row>
    <row r="13">
      <c r="A13" s="12" t="inlineStr">
        <is>
          <t>Solar Industries India Ltd.</t>
        </is>
      </c>
      <c r="B13" s="30" t="inlineStr">
        <is>
          <t>INE343H01029</t>
        </is>
      </c>
      <c r="C13" s="30" t="inlineStr">
        <is>
          <t>Chemicals &amp; Petrochemicals</t>
        </is>
      </c>
      <c r="D13" s="13" t="n">
        <v>33467</v>
      </c>
      <c r="E13" s="14" t="n">
        <v>4644.55</v>
      </c>
      <c r="F13" s="15" t="n">
        <v>0.0361</v>
      </c>
      <c r="G13" s="15" t="n"/>
    </row>
    <row r="14">
      <c r="A14" s="12" t="inlineStr">
        <is>
          <t>One 97 Communications Ltd.</t>
        </is>
      </c>
      <c r="B14" s="30" t="inlineStr">
        <is>
          <t>INE982J01020</t>
        </is>
      </c>
      <c r="C14" s="30" t="inlineStr">
        <is>
          <t>Financial Technology (Fintech)</t>
        </is>
      </c>
      <c r="D14" s="13" t="n">
        <v>355667</v>
      </c>
      <c r="E14" s="14" t="n">
        <v>4635.05</v>
      </c>
      <c r="F14" s="15" t="n">
        <v>0.036</v>
      </c>
      <c r="G14" s="15" t="n"/>
    </row>
    <row r="15">
      <c r="A15" s="12" t="inlineStr">
        <is>
          <t>Persistent Systems Ltd.</t>
        </is>
      </c>
      <c r="B15" s="30" t="inlineStr">
        <is>
          <t>INE262H01021</t>
        </is>
      </c>
      <c r="C15" s="30" t="inlineStr">
        <is>
          <t>IT - Software</t>
        </is>
      </c>
      <c r="D15" s="13" t="n">
        <v>77085</v>
      </c>
      <c r="E15" s="14" t="n">
        <v>4560.81</v>
      </c>
      <c r="F15" s="15" t="n">
        <v>0.0354</v>
      </c>
      <c r="G15" s="15" t="n"/>
    </row>
    <row r="16">
      <c r="A16" s="12" t="inlineStr">
        <is>
          <t>Fortis Healthcare Ltd.</t>
        </is>
      </c>
      <c r="B16" s="30" t="inlineStr">
        <is>
          <t>INE061F01013</t>
        </is>
      </c>
      <c r="C16" s="30" t="inlineStr">
        <is>
          <t>Healthcare Services</t>
        </is>
      </c>
      <c r="D16" s="13" t="n">
        <v>415717</v>
      </c>
      <c r="E16" s="14" t="n">
        <v>4252.99</v>
      </c>
      <c r="F16" s="15" t="n">
        <v>0.033</v>
      </c>
      <c r="G16" s="15" t="n"/>
    </row>
    <row r="17">
      <c r="A17" s="12" t="inlineStr">
        <is>
          <t>SRF Ltd.</t>
        </is>
      </c>
      <c r="B17" s="30" t="inlineStr">
        <is>
          <t>INE647A01010</t>
        </is>
      </c>
      <c r="C17" s="30" t="inlineStr">
        <is>
          <t>Chemicals &amp; Petrochemicals</t>
        </is>
      </c>
      <c r="D17" s="13" t="n">
        <v>139594</v>
      </c>
      <c r="E17" s="14" t="n">
        <v>4090.8</v>
      </c>
      <c r="F17" s="15" t="n">
        <v>0.0318</v>
      </c>
      <c r="G17" s="15" t="n"/>
    </row>
    <row r="18">
      <c r="A18" s="12" t="inlineStr">
        <is>
          <t>HDFC Asset Management Company Ltd.</t>
        </is>
      </c>
      <c r="B18" s="30" t="inlineStr">
        <is>
          <t>INE127D01025</t>
        </is>
      </c>
      <c r="C18" s="30" t="inlineStr">
        <is>
          <t>Capital Markets</t>
        </is>
      </c>
      <c r="D18" s="13" t="n">
        <v>69353</v>
      </c>
      <c r="E18" s="14" t="n">
        <v>3730.5</v>
      </c>
      <c r="F18" s="15" t="n">
        <v>0.029</v>
      </c>
      <c r="G18" s="15" t="n"/>
    </row>
    <row r="19">
      <c r="A19" s="12" t="inlineStr">
        <is>
          <t>Dixon Technologies (India) Ltd.</t>
        </is>
      </c>
      <c r="B19" s="30" t="inlineStr">
        <is>
          <t>INE935N01020</t>
        </is>
      </c>
      <c r="C19" s="30" t="inlineStr">
        <is>
          <t>Consumer Durables</t>
        </is>
      </c>
      <c r="D19" s="13" t="n">
        <v>22880</v>
      </c>
      <c r="E19" s="14" t="n">
        <v>3545.03</v>
      </c>
      <c r="F19" s="15" t="n">
        <v>0.0275</v>
      </c>
      <c r="G19" s="15" t="n"/>
    </row>
    <row r="20">
      <c r="A20" s="12" t="inlineStr">
        <is>
          <t>Coromandel International Ltd.</t>
        </is>
      </c>
      <c r="B20" s="30" t="inlineStr">
        <is>
          <t>INE169A01031</t>
        </is>
      </c>
      <c r="C20" s="30" t="inlineStr">
        <is>
          <t>Fertilizers &amp; Agrochemicals</t>
        </is>
      </c>
      <c r="D20" s="13" t="n">
        <v>160311</v>
      </c>
      <c r="E20" s="14" t="n">
        <v>3405.97</v>
      </c>
      <c r="F20" s="15" t="n">
        <v>0.0264</v>
      </c>
      <c r="G20" s="15" t="n"/>
    </row>
    <row r="21">
      <c r="A21" s="12" t="inlineStr">
        <is>
          <t>SBI Cards &amp; Payment Services Ltd.</t>
        </is>
      </c>
      <c r="B21" s="30" t="inlineStr">
        <is>
          <t>INE018E01016</t>
        </is>
      </c>
      <c r="C21" s="30" t="inlineStr">
        <is>
          <t>Finance</t>
        </is>
      </c>
      <c r="D21" s="13" t="n">
        <v>371340</v>
      </c>
      <c r="E21" s="14" t="n">
        <v>3262.78</v>
      </c>
      <c r="F21" s="15" t="n">
        <v>0.0253</v>
      </c>
      <c r="G21" s="15" t="n"/>
    </row>
    <row r="22">
      <c r="A22" s="12" t="inlineStr">
        <is>
          <t>AU Small Finance Bank Ltd.</t>
        </is>
      </c>
      <c r="B22" s="30" t="inlineStr">
        <is>
          <t>INE949L01017</t>
        </is>
      </c>
      <c r="C22" s="30" t="inlineStr">
        <is>
          <t>Banks</t>
        </is>
      </c>
      <c r="D22" s="13" t="n">
        <v>361763</v>
      </c>
      <c r="E22" s="14" t="n">
        <v>3175.74</v>
      </c>
      <c r="F22" s="15" t="n">
        <v>0.0247</v>
      </c>
      <c r="G22" s="15" t="n"/>
    </row>
    <row r="23">
      <c r="A23" s="12" t="inlineStr">
        <is>
          <t>JK Cement Ltd.</t>
        </is>
      </c>
      <c r="B23" s="30" t="inlineStr">
        <is>
          <t>INE823G01014</t>
        </is>
      </c>
      <c r="C23" s="30" t="inlineStr">
        <is>
          <t>Cement &amp; Cement Products</t>
        </is>
      </c>
      <c r="D23" s="13" t="n">
        <v>49315</v>
      </c>
      <c r="E23" s="14" t="n">
        <v>3064.43</v>
      </c>
      <c r="F23" s="15" t="n">
        <v>0.0238</v>
      </c>
      <c r="G23" s="15" t="n"/>
    </row>
    <row r="24">
      <c r="A24" s="12" t="inlineStr">
        <is>
          <t>The Federal Bank Ltd.</t>
        </is>
      </c>
      <c r="B24" s="30" t="inlineStr">
        <is>
          <t>INE171A01029</t>
        </is>
      </c>
      <c r="C24" s="30" t="inlineStr">
        <is>
          <t>Banks</t>
        </is>
      </c>
      <c r="D24" s="13" t="n">
        <v>1236944</v>
      </c>
      <c r="E24" s="14" t="n">
        <v>2926.73</v>
      </c>
      <c r="F24" s="15" t="n">
        <v>0.0227</v>
      </c>
      <c r="G24" s="15" t="n"/>
    </row>
    <row r="25">
      <c r="A25" s="12" t="inlineStr">
        <is>
          <t>PB Fintech Ltd.</t>
        </is>
      </c>
      <c r="B25" s="30" t="inlineStr">
        <is>
          <t>INE417T01026</t>
        </is>
      </c>
      <c r="C25" s="30" t="inlineStr">
        <is>
          <t>Financial Technology (Fintech)</t>
        </is>
      </c>
      <c r="D25" s="13" t="n">
        <v>157898</v>
      </c>
      <c r="E25" s="14" t="n">
        <v>2819.11</v>
      </c>
      <c r="F25" s="15" t="n">
        <v>0.0219</v>
      </c>
      <c r="G25" s="15" t="n"/>
    </row>
    <row r="26">
      <c r="A26" s="12" t="inlineStr">
        <is>
          <t>Muthoot Finance Ltd.</t>
        </is>
      </c>
      <c r="B26" s="30" t="inlineStr">
        <is>
          <t>INE414G01012</t>
        </is>
      </c>
      <c r="C26" s="30" t="inlineStr">
        <is>
          <t>Finance</t>
        </is>
      </c>
      <c r="D26" s="13" t="n">
        <v>88555</v>
      </c>
      <c r="E26" s="14" t="n">
        <v>2814.9</v>
      </c>
      <c r="F26" s="15" t="n">
        <v>0.0219</v>
      </c>
      <c r="G26" s="15" t="n"/>
    </row>
    <row r="27">
      <c r="A27" s="12" t="inlineStr">
        <is>
          <t>UPL Ltd.</t>
        </is>
      </c>
      <c r="B27" s="30" t="inlineStr">
        <is>
          <t>INE628A01036</t>
        </is>
      </c>
      <c r="C27" s="30" t="inlineStr">
        <is>
          <t>Fertilizers &amp; Agrochemicals</t>
        </is>
      </c>
      <c r="D27" s="13" t="n">
        <v>390410</v>
      </c>
      <c r="E27" s="14" t="n">
        <v>2811.34</v>
      </c>
      <c r="F27" s="15" t="n">
        <v>0.0218</v>
      </c>
      <c r="G27" s="15" t="n"/>
    </row>
    <row r="28">
      <c r="A28" s="12" t="inlineStr">
        <is>
          <t>Marico Ltd.</t>
        </is>
      </c>
      <c r="B28" s="30" t="inlineStr">
        <is>
          <t>INE196A01026</t>
        </is>
      </c>
      <c r="C28" s="30" t="inlineStr">
        <is>
          <t>Agricultural Food &amp; other Products</t>
        </is>
      </c>
      <c r="D28" s="13" t="n">
        <v>385987</v>
      </c>
      <c r="E28" s="14" t="n">
        <v>2778.91</v>
      </c>
      <c r="F28" s="15" t="n">
        <v>0.0216</v>
      </c>
      <c r="G28" s="15" t="n"/>
    </row>
    <row r="29">
      <c r="A29" s="12" t="inlineStr">
        <is>
          <t>Hitachi Energy India Ltd.</t>
        </is>
      </c>
      <c r="B29" s="30" t="inlineStr">
        <is>
          <t>INE07Y701011</t>
        </is>
      </c>
      <c r="C29" s="30" t="inlineStr">
        <is>
          <t>Electrical Equipment</t>
        </is>
      </c>
      <c r="D29" s="13" t="n">
        <v>14991</v>
      </c>
      <c r="E29" s="14" t="n">
        <v>2665.1</v>
      </c>
      <c r="F29" s="15" t="n">
        <v>0.0207</v>
      </c>
      <c r="G29" s="15" t="n"/>
    </row>
    <row r="30">
      <c r="A30" s="12" t="inlineStr">
        <is>
          <t>FSN E-Commerce Ventures Ltd.</t>
        </is>
      </c>
      <c r="B30" s="30" t="inlineStr">
        <is>
          <t>INE388Y01029</t>
        </is>
      </c>
      <c r="C30" s="30" t="inlineStr">
        <is>
          <t>Retailing</t>
        </is>
      </c>
      <c r="D30" s="13" t="n">
        <v>1065847</v>
      </c>
      <c r="E30" s="14" t="n">
        <v>2642.66</v>
      </c>
      <c r="F30" s="15" t="n">
        <v>0.0205</v>
      </c>
      <c r="G30" s="15" t="n"/>
    </row>
    <row r="31">
      <c r="A31" s="12" t="inlineStr">
        <is>
          <t>Indus Towers Ltd.</t>
        </is>
      </c>
      <c r="B31" s="30" t="inlineStr">
        <is>
          <t>INE121J01017</t>
        </is>
      </c>
      <c r="C31" s="30" t="inlineStr">
        <is>
          <t>Telecom - Services</t>
        </is>
      </c>
      <c r="D31" s="13" t="n">
        <v>694316</v>
      </c>
      <c r="E31" s="14" t="n">
        <v>2524.53</v>
      </c>
      <c r="F31" s="15" t="n">
        <v>0.0196</v>
      </c>
      <c r="G31" s="15" t="n"/>
    </row>
    <row r="32">
      <c r="A32" s="12" t="inlineStr">
        <is>
          <t>APL Apollo Tubes Ltd.</t>
        </is>
      </c>
      <c r="B32" s="30" t="inlineStr">
        <is>
          <t>INE702C01027</t>
        </is>
      </c>
      <c r="C32" s="30" t="inlineStr">
        <is>
          <t>Industrial Products</t>
        </is>
      </c>
      <c r="D32" s="13" t="n">
        <v>140300</v>
      </c>
      <c r="E32" s="14" t="n">
        <v>2513.47</v>
      </c>
      <c r="F32" s="15" t="n">
        <v>0.0195</v>
      </c>
      <c r="G32" s="15" t="n"/>
    </row>
    <row r="33">
      <c r="A33" s="12" t="inlineStr">
        <is>
          <t>Sundaram Finance Ltd.</t>
        </is>
      </c>
      <c r="B33" s="30" t="inlineStr">
        <is>
          <t>INE660A01013</t>
        </is>
      </c>
      <c r="C33" s="30" t="inlineStr">
        <is>
          <t>Finance</t>
        </is>
      </c>
      <c r="D33" s="13" t="n">
        <v>53131</v>
      </c>
      <c r="E33" s="14" t="n">
        <v>2441.1</v>
      </c>
      <c r="F33" s="15" t="n">
        <v>0.0189</v>
      </c>
      <c r="G33" s="15" t="n"/>
    </row>
    <row r="34">
      <c r="A34" s="12" t="inlineStr">
        <is>
          <t>Mazagon Dock Shipbuilders Ltd.</t>
        </is>
      </c>
      <c r="B34" s="30" t="inlineStr">
        <is>
          <t>INE249Z01020</t>
        </is>
      </c>
      <c r="C34" s="30" t="inlineStr">
        <is>
          <t>Industrial Manufacturing</t>
        </is>
      </c>
      <c r="D34" s="13" t="n">
        <v>88150</v>
      </c>
      <c r="E34" s="14" t="n">
        <v>2405.61</v>
      </c>
      <c r="F34" s="15" t="n">
        <v>0.0187</v>
      </c>
      <c r="G34" s="15" t="n"/>
    </row>
    <row r="35">
      <c r="A35" s="12" t="inlineStr">
        <is>
          <t>Hindustan Petroleum Corporation Ltd.</t>
        </is>
      </c>
      <c r="B35" s="30" t="inlineStr">
        <is>
          <t>INE094A01015</t>
        </is>
      </c>
      <c r="C35" s="30" t="inlineStr">
        <is>
          <t>Petroleum Products</t>
        </is>
      </c>
      <c r="D35" s="13" t="n">
        <v>497963</v>
      </c>
      <c r="E35" s="14" t="n">
        <v>2370.3</v>
      </c>
      <c r="F35" s="15" t="n">
        <v>0.0184</v>
      </c>
      <c r="G35" s="15" t="n"/>
    </row>
    <row r="36">
      <c r="A36" s="12" t="inlineStr">
        <is>
          <t>Lupin Ltd.</t>
        </is>
      </c>
      <c r="B36" s="30" t="inlineStr">
        <is>
          <t>INE326A01037</t>
        </is>
      </c>
      <c r="C36" s="30" t="inlineStr">
        <is>
          <t>Pharmaceuticals &amp; Biotechnology</t>
        </is>
      </c>
      <c r="D36" s="13" t="n">
        <v>115628</v>
      </c>
      <c r="E36" s="14" t="n">
        <v>2270.36</v>
      </c>
      <c r="F36" s="15" t="n">
        <v>0.0176</v>
      </c>
      <c r="G36" s="15" t="n"/>
    </row>
    <row r="37">
      <c r="A37" s="12" t="inlineStr">
        <is>
          <t>MRF Ltd.</t>
        </is>
      </c>
      <c r="B37" s="30" t="inlineStr">
        <is>
          <t>INE883A01011</t>
        </is>
      </c>
      <c r="C37" s="30" t="inlineStr">
        <is>
          <t>Auto Components</t>
        </is>
      </c>
      <c r="D37" s="13" t="n">
        <v>1407</v>
      </c>
      <c r="E37" s="14" t="n">
        <v>2216.24</v>
      </c>
      <c r="F37" s="15" t="n">
        <v>0.0172</v>
      </c>
      <c r="G37" s="15" t="n"/>
    </row>
    <row r="38">
      <c r="A38" s="12" t="inlineStr">
        <is>
          <t>Lloyds Metals And Energy Ltd.</t>
        </is>
      </c>
      <c r="B38" s="30" t="inlineStr">
        <is>
          <t>INE281B01032</t>
        </is>
      </c>
      <c r="C38" s="30" t="inlineStr">
        <is>
          <t>Minerals &amp; Mining</t>
        </is>
      </c>
      <c r="D38" s="13" t="n">
        <v>166392</v>
      </c>
      <c r="E38" s="14" t="n">
        <v>2171.08</v>
      </c>
      <c r="F38" s="15" t="n">
        <v>0.0169</v>
      </c>
      <c r="G38" s="15" t="n"/>
    </row>
    <row r="39">
      <c r="A39" s="12" t="inlineStr">
        <is>
          <t>Page Industries Ltd.</t>
        </is>
      </c>
      <c r="B39" s="30" t="inlineStr">
        <is>
          <t>INE761H01022</t>
        </is>
      </c>
      <c r="C39" s="30" t="inlineStr">
        <is>
          <t>Textiles &amp; Apparels</t>
        </is>
      </c>
      <c r="D39" s="13" t="n">
        <v>4453</v>
      </c>
      <c r="E39" s="14" t="n">
        <v>1834.64</v>
      </c>
      <c r="F39" s="15" t="n">
        <v>0.0142</v>
      </c>
      <c r="G39" s="15" t="n"/>
    </row>
    <row r="40">
      <c r="A40" s="12" t="inlineStr">
        <is>
          <t>Bharat Dynamics Ltd.</t>
        </is>
      </c>
      <c r="B40" s="30" t="inlineStr">
        <is>
          <t>INE171Z01026</t>
        </is>
      </c>
      <c r="C40" s="30" t="inlineStr">
        <is>
          <t>Aerospace &amp; Defense</t>
        </is>
      </c>
      <c r="D40" s="13" t="n">
        <v>106859</v>
      </c>
      <c r="E40" s="14" t="n">
        <v>1634.84</v>
      </c>
      <c r="F40" s="15" t="n">
        <v>0.0127</v>
      </c>
      <c r="G40" s="15" t="n"/>
    </row>
    <row r="41">
      <c r="A41" s="12" t="inlineStr">
        <is>
          <t>Bharti Hexacom Ltd.</t>
        </is>
      </c>
      <c r="B41" s="30" t="inlineStr">
        <is>
          <t>INE343G01021</t>
        </is>
      </c>
      <c r="C41" s="30" t="inlineStr">
        <is>
          <t>Telecom - Services</t>
        </is>
      </c>
      <c r="D41" s="13" t="n">
        <v>84287</v>
      </c>
      <c r="E41" s="14" t="n">
        <v>1568.41</v>
      </c>
      <c r="F41" s="15" t="n">
        <v>0.0122</v>
      </c>
      <c r="G41" s="15" t="n"/>
    </row>
    <row r="42">
      <c r="A42" s="12" t="inlineStr">
        <is>
          <t>Indian Bank</t>
        </is>
      </c>
      <c r="B42" s="30" t="inlineStr">
        <is>
          <t>INE562A01011</t>
        </is>
      </c>
      <c r="C42" s="30" t="inlineStr">
        <is>
          <t>Banks</t>
        </is>
      </c>
      <c r="D42" s="13" t="n">
        <v>173575</v>
      </c>
      <c r="E42" s="14" t="n">
        <v>1490.49</v>
      </c>
      <c r="F42" s="15" t="n">
        <v>0.0116</v>
      </c>
      <c r="G42" s="15" t="n"/>
    </row>
    <row r="43">
      <c r="A43" s="12" t="inlineStr">
        <is>
          <t>L&amp;T Finance Ltd.</t>
        </is>
      </c>
      <c r="B43" s="30" t="inlineStr">
        <is>
          <t>INE498L01015</t>
        </is>
      </c>
      <c r="C43" s="30" t="inlineStr">
        <is>
          <t>Finance</t>
        </is>
      </c>
      <c r="D43" s="13" t="n">
        <v>549067</v>
      </c>
      <c r="E43" s="14" t="n">
        <v>1485.17</v>
      </c>
      <c r="F43" s="15" t="n">
        <v>0.0115</v>
      </c>
      <c r="G43" s="15" t="n"/>
    </row>
    <row r="44">
      <c r="A44" s="12" t="inlineStr">
        <is>
          <t>Jubilant Foodworks Ltd.</t>
        </is>
      </c>
      <c r="B44" s="30" t="inlineStr">
        <is>
          <t>INE797F01020</t>
        </is>
      </c>
      <c r="C44" s="30" t="inlineStr">
        <is>
          <t>Leisure Services</t>
        </is>
      </c>
      <c r="D44" s="13" t="n">
        <v>236000</v>
      </c>
      <c r="E44" s="14" t="n">
        <v>1410.93</v>
      </c>
      <c r="F44" s="15" t="n">
        <v>0.011</v>
      </c>
      <c r="G44" s="15" t="n"/>
    </row>
    <row r="45">
      <c r="A45" s="12" t="inlineStr">
        <is>
          <t>Berger Paints (I) Ltd.</t>
        </is>
      </c>
      <c r="B45" s="30" t="inlineStr">
        <is>
          <t>INE463A01038</t>
        </is>
      </c>
      <c r="C45" s="30" t="inlineStr">
        <is>
          <t>Consumer Durables</t>
        </is>
      </c>
      <c r="D45" s="13" t="n">
        <v>238905</v>
      </c>
      <c r="E45" s="14" t="n">
        <v>1295.1</v>
      </c>
      <c r="F45" s="15" t="n">
        <v>0.0101</v>
      </c>
      <c r="G45" s="15" t="n"/>
    </row>
    <row r="46">
      <c r="A46" s="12" t="inlineStr">
        <is>
          <t>Abbott India Ltd.</t>
        </is>
      </c>
      <c r="B46" s="30" t="inlineStr">
        <is>
          <t>INE358A01014</t>
        </is>
      </c>
      <c r="C46" s="30" t="inlineStr">
        <is>
          <t>Pharmaceuticals &amp; Biotechnology</t>
        </is>
      </c>
      <c r="D46" s="13" t="n">
        <v>3694</v>
      </c>
      <c r="E46" s="14" t="n">
        <v>1071.08</v>
      </c>
      <c r="F46" s="15" t="n">
        <v>0.0083</v>
      </c>
      <c r="G46" s="15" t="n"/>
    </row>
    <row r="47">
      <c r="A47" s="12" t="inlineStr">
        <is>
          <t>Dalmia Bharat Ltd.</t>
        </is>
      </c>
      <c r="B47" s="30" t="inlineStr">
        <is>
          <t>INE00R701025</t>
        </is>
      </c>
      <c r="C47" s="30" t="inlineStr">
        <is>
          <t>Cement &amp; Cement Products</t>
        </is>
      </c>
      <c r="D47" s="13" t="n">
        <v>50382</v>
      </c>
      <c r="E47" s="14" t="n">
        <v>1056.41</v>
      </c>
      <c r="F47" s="15" t="n">
        <v>0.008200000000000001</v>
      </c>
      <c r="G47" s="15" t="n"/>
    </row>
    <row r="48">
      <c r="A48" s="12" t="inlineStr">
        <is>
          <t>GlaxoSmithKline Pharmaceuticals Ltd.</t>
        </is>
      </c>
      <c r="B48" s="30" t="inlineStr">
        <is>
          <t>INE159A01016</t>
        </is>
      </c>
      <c r="C48" s="30" t="inlineStr">
        <is>
          <t>Pharmaceuticals &amp; Biotechnology</t>
        </is>
      </c>
      <c r="D48" s="13" t="n">
        <v>36239</v>
      </c>
      <c r="E48" s="14" t="n">
        <v>948.95</v>
      </c>
      <c r="F48" s="15" t="n">
        <v>0.0074</v>
      </c>
      <c r="G48" s="15" t="n"/>
    </row>
    <row r="49">
      <c r="A49" s="12" t="inlineStr">
        <is>
          <t>UNO Minda Ltd.</t>
        </is>
      </c>
      <c r="B49" s="30" t="inlineStr">
        <is>
          <t>INE405E01023</t>
        </is>
      </c>
      <c r="C49" s="30" t="inlineStr">
        <is>
          <t>Auto Components</t>
        </is>
      </c>
      <c r="D49" s="13" t="n">
        <v>73257</v>
      </c>
      <c r="E49" s="14" t="n">
        <v>904.87</v>
      </c>
      <c r="F49" s="15" t="n">
        <v>0.007</v>
      </c>
      <c r="G49" s="15" t="n"/>
    </row>
    <row r="50">
      <c r="A50" s="12" t="inlineStr">
        <is>
          <t>Indraprastha Gas Ltd.</t>
        </is>
      </c>
      <c r="B50" s="30" t="inlineStr">
        <is>
          <t>INE203G01027</t>
        </is>
      </c>
      <c r="C50" s="30" t="inlineStr">
        <is>
          <t>Gas</t>
        </is>
      </c>
      <c r="D50" s="13" t="n">
        <v>401562</v>
      </c>
      <c r="E50" s="14" t="n">
        <v>851.0700000000001</v>
      </c>
      <c r="F50" s="15" t="n">
        <v>0.0066</v>
      </c>
      <c r="G50" s="15" t="n"/>
    </row>
    <row r="51">
      <c r="A51" s="12" t="inlineStr">
        <is>
          <t>K.P.R. Mill Ltd.</t>
        </is>
      </c>
      <c r="B51" s="30" t="inlineStr">
        <is>
          <t>INE930H01031</t>
        </is>
      </c>
      <c r="C51" s="30" t="inlineStr">
        <is>
          <t>Textiles &amp; Apparels</t>
        </is>
      </c>
      <c r="D51" s="13" t="n">
        <v>78839</v>
      </c>
      <c r="E51" s="14" t="n">
        <v>843.1</v>
      </c>
      <c r="F51" s="15" t="n">
        <v>0.0065</v>
      </c>
      <c r="G51" s="15" t="n"/>
    </row>
    <row r="52">
      <c r="A52" s="12" t="inlineStr">
        <is>
          <t>IPCA Laboratories Ltd.</t>
        </is>
      </c>
      <c r="B52" s="30" t="inlineStr">
        <is>
          <t>INE571A01038</t>
        </is>
      </c>
      <c r="C52" s="30" t="inlineStr">
        <is>
          <t>Pharmaceuticals &amp; Biotechnology</t>
        </is>
      </c>
      <c r="D52" s="13" t="n">
        <v>59138</v>
      </c>
      <c r="E52" s="14" t="n">
        <v>751.76</v>
      </c>
      <c r="F52" s="15" t="n">
        <v>0.0058</v>
      </c>
      <c r="G52" s="15" t="n"/>
    </row>
    <row r="53">
      <c r="A53" s="12" t="inlineStr">
        <is>
          <t>Kalyan Jewellers India Ltd.</t>
        </is>
      </c>
      <c r="B53" s="30" t="inlineStr">
        <is>
          <t>INE303R01014</t>
        </is>
      </c>
      <c r="C53" s="30" t="inlineStr">
        <is>
          <t>Consumer Durables</t>
        </is>
      </c>
      <c r="D53" s="13" t="n">
        <v>143233</v>
      </c>
      <c r="E53" s="14" t="n">
        <v>730.0599999999999</v>
      </c>
      <c r="F53" s="15" t="n">
        <v>0.0057</v>
      </c>
      <c r="G53" s="15" t="n"/>
    </row>
    <row r="54">
      <c r="A54" s="12" t="inlineStr">
        <is>
          <t>Biocon Ltd.</t>
        </is>
      </c>
      <c r="B54" s="30" t="inlineStr">
        <is>
          <t>INE376G01013</t>
        </is>
      </c>
      <c r="C54" s="30" t="inlineStr">
        <is>
          <t>Pharmaceuticals &amp; Biotechnology</t>
        </is>
      </c>
      <c r="D54" s="13" t="n">
        <v>196154</v>
      </c>
      <c r="E54" s="14" t="n">
        <v>729.89</v>
      </c>
      <c r="F54" s="15" t="n">
        <v>0.0057</v>
      </c>
      <c r="G54" s="15" t="n"/>
    </row>
    <row r="55">
      <c r="A55" s="12" t="inlineStr">
        <is>
          <t>CRISIL Ltd.</t>
        </is>
      </c>
      <c r="B55" s="30" t="inlineStr">
        <is>
          <t>INE007A01025</t>
        </is>
      </c>
      <c r="C55" s="30" t="inlineStr">
        <is>
          <t>Finance</t>
        </is>
      </c>
      <c r="D55" s="13" t="n">
        <v>12665</v>
      </c>
      <c r="E55" s="14" t="n">
        <v>624.28</v>
      </c>
      <c r="F55" s="15" t="n">
        <v>0.0048</v>
      </c>
      <c r="G55" s="15" t="n"/>
    </row>
    <row r="56">
      <c r="A56" s="12" t="inlineStr">
        <is>
          <t>Rail Vikas Nigam Ltd.</t>
        </is>
      </c>
      <c r="B56" s="30" t="inlineStr">
        <is>
          <t>INE415G01027</t>
        </is>
      </c>
      <c r="C56" s="30" t="inlineStr">
        <is>
          <t>Construction</t>
        </is>
      </c>
      <c r="D56" s="13" t="n">
        <v>189248</v>
      </c>
      <c r="E56" s="14" t="n">
        <v>622.25</v>
      </c>
      <c r="F56" s="15" t="n">
        <v>0.0048</v>
      </c>
      <c r="G56" s="15" t="n"/>
    </row>
    <row r="57">
      <c r="A57" s="12" t="inlineStr">
        <is>
          <t>Godrej Industries Ltd.</t>
        </is>
      </c>
      <c r="B57" s="30" t="inlineStr">
        <is>
          <t>INE233A01035</t>
        </is>
      </c>
      <c r="C57" s="30" t="inlineStr">
        <is>
          <t>Diversified</t>
        </is>
      </c>
      <c r="D57" s="13" t="n">
        <v>37036</v>
      </c>
      <c r="E57" s="14" t="n">
        <v>409.21</v>
      </c>
      <c r="F57" s="15" t="n">
        <v>0.0032</v>
      </c>
      <c r="G57" s="15" t="n"/>
    </row>
    <row r="58">
      <c r="A58" s="16" t="inlineStr">
        <is>
          <t>Sub Total</t>
        </is>
      </c>
      <c r="B58" s="31" t="n"/>
      <c r="C58" s="31" t="n"/>
      <c r="D58" s="17" t="n"/>
      <c r="E58" s="37" t="n">
        <v>128770.76</v>
      </c>
      <c r="F58" s="38" t="n">
        <v>0.9997</v>
      </c>
      <c r="G58" s="20" t="n"/>
    </row>
    <row r="59">
      <c r="A59" s="16" t="inlineStr">
        <is>
          <t>(b) Unlisted</t>
        </is>
      </c>
      <c r="B59" s="30" t="n"/>
      <c r="C59" s="30" t="n"/>
      <c r="D59" s="13" t="n"/>
      <c r="E59" s="14" t="n"/>
      <c r="F59" s="15" t="n"/>
      <c r="G59" s="15" t="n"/>
    </row>
    <row r="60">
      <c r="A60" s="16" t="inlineStr">
        <is>
          <t>Sub Total</t>
        </is>
      </c>
      <c r="B60" s="30" t="n"/>
      <c r="C60" s="30" t="n"/>
      <c r="D60" s="13" t="n"/>
      <c r="E60" s="39" t="inlineStr">
        <is>
          <t>NIL</t>
        </is>
      </c>
      <c r="F60" s="40" t="inlineStr">
        <is>
          <t>NIL</t>
        </is>
      </c>
      <c r="G60" s="15" t="n"/>
    </row>
    <row r="61">
      <c r="A61" s="21" t="inlineStr">
        <is>
          <t>TOTAL</t>
        </is>
      </c>
      <c r="B61" s="32" t="n"/>
      <c r="C61" s="32" t="n"/>
      <c r="D61" s="22" t="n"/>
      <c r="E61" s="27" t="n">
        <v>128770.76</v>
      </c>
      <c r="F61" s="28" t="n">
        <v>0.9997</v>
      </c>
      <c r="G61" s="20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2" t="n"/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TREPS / Reverse Repo</t>
        </is>
      </c>
      <c r="B64" s="30" t="n"/>
      <c r="C64" s="30" t="n"/>
      <c r="D64" s="13" t="n"/>
      <c r="E64" s="14" t="n"/>
      <c r="F64" s="15" t="n"/>
      <c r="G64" s="15" t="n"/>
    </row>
    <row r="65">
      <c r="A65" s="12" t="inlineStr">
        <is>
          <t>Clearing Corporation of India Ltd.</t>
        </is>
      </c>
      <c r="B65" s="30" t="n"/>
      <c r="C65" s="30" t="n"/>
      <c r="D65" s="13" t="n"/>
      <c r="E65" s="14" t="n">
        <v>303.86</v>
      </c>
      <c r="F65" s="15" t="n">
        <v>0.0024</v>
      </c>
      <c r="G65" s="15" t="n">
        <v>0.05596</v>
      </c>
    </row>
    <row r="66">
      <c r="A66" s="16" t="inlineStr">
        <is>
          <t>Sub Total</t>
        </is>
      </c>
      <c r="B66" s="31" t="n"/>
      <c r="C66" s="31" t="n"/>
      <c r="D66" s="17" t="n"/>
      <c r="E66" s="37" t="n">
        <v>303.86</v>
      </c>
      <c r="F66" s="38" t="n">
        <v>0.0024</v>
      </c>
      <c r="G66" s="20" t="n"/>
    </row>
    <row r="67">
      <c r="A67" s="12" t="n"/>
      <c r="B67" s="30" t="n"/>
      <c r="C67" s="30" t="n"/>
      <c r="D67" s="13" t="n"/>
      <c r="E67" s="14" t="n"/>
      <c r="F67" s="15" t="n"/>
      <c r="G67" s="15" t="n"/>
    </row>
    <row r="68">
      <c r="A68" s="21" t="inlineStr">
        <is>
          <t>TOTAL</t>
        </is>
      </c>
      <c r="B68" s="32" t="n"/>
      <c r="C68" s="32" t="n"/>
      <c r="D68" s="22" t="n"/>
      <c r="E68" s="18" t="n">
        <v>303.86</v>
      </c>
      <c r="F68" s="19" t="n">
        <v>0.0024</v>
      </c>
      <c r="G68" s="20" t="n"/>
    </row>
    <row r="69">
      <c r="A69" s="12" t="inlineStr">
        <is>
          <t>Accrued Interest</t>
        </is>
      </c>
      <c r="B69" s="30" t="n"/>
      <c r="C69" s="30" t="n"/>
      <c r="D69" s="13" t="n"/>
      <c r="E69" s="14" t="n">
        <v>0.0465864</v>
      </c>
      <c r="F69" s="15" t="n">
        <v>0</v>
      </c>
      <c r="G69" s="15" t="n"/>
    </row>
    <row r="70">
      <c r="A70" s="12" t="inlineStr">
        <is>
          <t>Net Receivables/(Payables)</t>
        </is>
      </c>
      <c r="B70" s="30" t="n"/>
      <c r="C70" s="30" t="n"/>
      <c r="D70" s="13" t="n"/>
      <c r="E70" s="23" t="n">
        <v>-250.6665864</v>
      </c>
      <c r="F70" s="24" t="n">
        <v>-0.0021</v>
      </c>
      <c r="G70" s="15" t="n">
        <v>0.05596</v>
      </c>
    </row>
    <row r="71">
      <c r="A71" s="25" t="inlineStr">
        <is>
          <t>GRAND TOTAL</t>
        </is>
      </c>
      <c r="B71" s="33" t="n"/>
      <c r="C71" s="33" t="n"/>
      <c r="D71" s="26" t="n"/>
      <c r="E71" s="27" t="n">
        <v>128824</v>
      </c>
      <c r="F71" s="28" t="n">
        <v>1</v>
      </c>
      <c r="G71" s="28" t="n"/>
    </row>
    <row r="76">
      <c r="A76" s="80" t="inlineStr">
        <is>
          <t>Notes:</t>
        </is>
      </c>
    </row>
    <row r="77">
      <c r="A77" s="48" t="inlineStr">
        <is>
          <t>1. Security in default beyond its maturiy date</t>
        </is>
      </c>
      <c r="B77" s="34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49" t="n">
        <v>45930</v>
      </c>
      <c r="C80" s="49" t="n">
        <v>45961</v>
      </c>
    </row>
    <row r="81">
      <c r="A81" t="inlineStr">
        <is>
          <t>Direct Plan  Growth Option</t>
        </is>
      </c>
      <c r="B81" t="n">
        <v>17.3395</v>
      </c>
      <c r="C81" t="n">
        <v>18.2798</v>
      </c>
    </row>
    <row r="82">
      <c r="A82" t="inlineStr">
        <is>
          <t>Direct Plan IDCW Option</t>
        </is>
      </c>
      <c r="B82" t="n">
        <v>17.3423</v>
      </c>
      <c r="C82" t="n">
        <v>18.2828</v>
      </c>
    </row>
    <row r="83">
      <c r="A83" t="inlineStr">
        <is>
          <t>Regular Plan  Growth Option</t>
        </is>
      </c>
      <c r="B83" t="n">
        <v>16.9916</v>
      </c>
      <c r="C83" t="n">
        <v>17.9027</v>
      </c>
    </row>
    <row r="84">
      <c r="A84" t="inlineStr">
        <is>
          <t>Regular Plan IDCW Option</t>
        </is>
      </c>
      <c r="B84" t="n">
        <v>16.9917</v>
      </c>
      <c r="C84" t="n">
        <v>17.9028</v>
      </c>
    </row>
    <row r="86">
      <c r="A86" t="inlineStr">
        <is>
          <t xml:space="preserve">3. Total Dividend (Net) declared during the month </t>
        </is>
      </c>
      <c r="B86" s="34" t="inlineStr">
        <is>
          <t>NIL</t>
        </is>
      </c>
    </row>
    <row r="87">
      <c r="A87" t="inlineStr">
        <is>
          <t>4. Bonus was declared during the month</t>
        </is>
      </c>
      <c r="B87" s="34" t="inlineStr">
        <is>
          <t>NIL</t>
        </is>
      </c>
    </row>
    <row r="88" ht="29" customHeight="1">
      <c r="A88" s="48" t="inlineStr">
        <is>
          <t>5. Investment in Repo of Corporate Debt Securities during the month ended October 31, 2025</t>
        </is>
      </c>
      <c r="B88" s="34" t="inlineStr">
        <is>
          <t>NIL</t>
        </is>
      </c>
    </row>
    <row r="89" ht="29" customHeight="1">
      <c r="A89" s="48" t="inlineStr">
        <is>
          <t>6. Investment in foreign securities/ADRs/GDRs at the end of the month</t>
        </is>
      </c>
      <c r="B89" s="34" t="inlineStr">
        <is>
          <t>NIL</t>
        </is>
      </c>
    </row>
    <row r="90">
      <c r="A90" t="inlineStr">
        <is>
          <t>7. Portfolio Turnover Ratio</t>
        </is>
      </c>
      <c r="B90" s="51" t="n">
        <v>0.9978</v>
      </c>
    </row>
    <row r="91" ht="43.5" customHeight="1">
      <c r="A91" s="48" t="inlineStr">
        <is>
          <t>8. Total gross exposure to derivative instruments (excluding reversed positions) at the end of the month (Rs. in Lakhs)</t>
        </is>
      </c>
      <c r="B91" s="34" t="inlineStr">
        <is>
          <t>NIL</t>
        </is>
      </c>
    </row>
    <row r="92">
      <c r="B92" s="34" t="n"/>
    </row>
    <row r="93" ht="29" customHeight="1">
      <c r="A93" s="48" t="inlineStr">
        <is>
          <t>9. Margin Deposits includes Margin money placed on derivatives other than margin money placed with bank</t>
        </is>
      </c>
      <c r="B93" s="34" t="inlineStr">
        <is>
          <t>NIL</t>
        </is>
      </c>
    </row>
    <row r="94" ht="29" customHeight="1">
      <c r="A94" s="48" t="inlineStr">
        <is>
          <t>10. Value of investment made by other schemes under same management (Rs. In Lakhs)</t>
        </is>
      </c>
      <c r="B94" t="inlineStr">
        <is>
          <t>NIL</t>
        </is>
      </c>
    </row>
    <row r="95" ht="29" customHeight="1">
      <c r="A95" s="48" t="inlineStr">
        <is>
          <t>11. Number of instance of deviation In valuation of securities</t>
        </is>
      </c>
      <c r="B95" s="34" t="inlineStr">
        <is>
          <t>NIL</t>
        </is>
      </c>
    </row>
    <row r="96" ht="29" customHeight="1">
      <c r="A96" s="48" t="inlineStr">
        <is>
          <t>12. Total value and percentage of illiquid equity shares / securities</t>
        </is>
      </c>
      <c r="B96" s="34" t="inlineStr">
        <is>
          <t>NIL</t>
        </is>
      </c>
    </row>
    <row r="98" ht="70" customHeight="1">
      <c r="A98" s="82" t="inlineStr">
        <is>
          <t>Scheme Name</t>
        </is>
      </c>
      <c r="B98" s="82" t="inlineStr">
        <is>
          <t>Risk- O - Meter</t>
        </is>
      </c>
      <c r="C98" s="82" t="inlineStr">
        <is>
          <t>Benchmark of the Scheme</t>
        </is>
      </c>
      <c r="D98" s="82" t="inlineStr">
        <is>
          <t>Benchmark Risk-o-meter</t>
        </is>
      </c>
    </row>
    <row r="99" ht="70" customHeight="1">
      <c r="A99" s="82" t="inlineStr">
        <is>
          <t>Edelweiss NIFTY Midcap 150 Momentum 50 Index Fund</t>
        </is>
      </c>
      <c r="B99" s="82" t="n"/>
      <c r="C99" s="82" t="inlineStr">
        <is>
          <t>NIFTY Midcap 150 Moment 50 TRI</t>
        </is>
      </c>
      <c r="D99" s="82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G52"/>
  <sheetViews>
    <sheetView showGridLines="0" workbookViewId="0">
      <pane ySplit="4" topLeftCell="A32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5.542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 BANK ETF AS ON OCTOBER 31, 2025</t>
        </is>
      </c>
    </row>
    <row r="2" ht="19.5" customHeight="1">
      <c r="A2" s="81" t="inlineStr">
        <is>
          <t>(An open-ended exchange traded scheme replicating/tracking Nifty Bank Total return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13846</v>
      </c>
      <c r="E8" s="14" t="n">
        <v>136.7</v>
      </c>
      <c r="F8" s="15" t="n">
        <v>0.2795</v>
      </c>
      <c r="G8" s="15" t="n"/>
    </row>
    <row r="9">
      <c r="A9" s="12" t="inlineStr">
        <is>
          <t>ICICI Bank Ltd.</t>
        </is>
      </c>
      <c r="B9" s="30" t="inlineStr">
        <is>
          <t>INE090A01021</t>
        </is>
      </c>
      <c r="C9" s="30" t="inlineStr">
        <is>
          <t>Banks</t>
        </is>
      </c>
      <c r="D9" s="13" t="n">
        <v>8359</v>
      </c>
      <c r="E9" s="14" t="n">
        <v>112.45</v>
      </c>
      <c r="F9" s="15" t="n">
        <v>0.2299</v>
      </c>
      <c r="G9" s="15" t="n"/>
    </row>
    <row r="10">
      <c r="A10" s="12" t="inlineStr">
        <is>
          <t>State Bank of India</t>
        </is>
      </c>
      <c r="B10" s="30" t="inlineStr">
        <is>
          <t>INE062A01020</t>
        </is>
      </c>
      <c r="C10" s="30" t="inlineStr">
        <is>
          <t>Banks</t>
        </is>
      </c>
      <c r="D10" s="13" t="n">
        <v>4861</v>
      </c>
      <c r="E10" s="14" t="n">
        <v>45.55</v>
      </c>
      <c r="F10" s="15" t="n">
        <v>0.0931</v>
      </c>
      <c r="G10" s="15" t="n"/>
    </row>
    <row r="11">
      <c r="A11" s="12" t="inlineStr">
        <is>
          <t>Axis Bank Ltd.</t>
        </is>
      </c>
      <c r="B11" s="30" t="inlineStr">
        <is>
          <t>INE238A01034</t>
        </is>
      </c>
      <c r="C11" s="30" t="inlineStr">
        <is>
          <t>Banks</t>
        </is>
      </c>
      <c r="D11" s="13" t="n">
        <v>3592</v>
      </c>
      <c r="E11" s="14" t="n">
        <v>44.28</v>
      </c>
      <c r="F11" s="15" t="n">
        <v>0.0905</v>
      </c>
      <c r="G11" s="15" t="n"/>
    </row>
    <row r="12">
      <c r="A12" s="12" t="inlineStr">
        <is>
          <t>Kotak Mahindra Bank Ltd.</t>
        </is>
      </c>
      <c r="B12" s="30" t="inlineStr">
        <is>
          <t>INE237A01028</t>
        </is>
      </c>
      <c r="C12" s="30" t="inlineStr">
        <is>
          <t>Banks</t>
        </is>
      </c>
      <c r="D12" s="13" t="n">
        <v>2081</v>
      </c>
      <c r="E12" s="14" t="n">
        <v>43.75</v>
      </c>
      <c r="F12" s="15" t="n">
        <v>0.08939999999999999</v>
      </c>
      <c r="G12" s="15" t="n"/>
    </row>
    <row r="13">
      <c r="A13" s="12" t="inlineStr">
        <is>
          <t>The Federal Bank Ltd.</t>
        </is>
      </c>
      <c r="B13" s="30" t="inlineStr">
        <is>
          <t>INE171A01029</t>
        </is>
      </c>
      <c r="C13" s="30" t="inlineStr">
        <is>
          <t>Banks</t>
        </is>
      </c>
      <c r="D13" s="13" t="n">
        <v>7366</v>
      </c>
      <c r="E13" s="14" t="n">
        <v>17.43</v>
      </c>
      <c r="F13" s="15" t="n">
        <v>0.0356</v>
      </c>
      <c r="G13" s="15" t="n"/>
    </row>
    <row r="14">
      <c r="A14" s="12" t="inlineStr">
        <is>
          <t>IDFC First Bank Ltd.</t>
        </is>
      </c>
      <c r="B14" s="30" t="inlineStr">
        <is>
          <t>INE092T01019</t>
        </is>
      </c>
      <c r="C14" s="30" t="inlineStr">
        <is>
          <t>Banks</t>
        </is>
      </c>
      <c r="D14" s="13" t="n">
        <v>19844</v>
      </c>
      <c r="E14" s="14" t="n">
        <v>16.23</v>
      </c>
      <c r="F14" s="15" t="n">
        <v>0.0332</v>
      </c>
      <c r="G14" s="15" t="n"/>
    </row>
    <row r="15">
      <c r="A15" s="12" t="inlineStr">
        <is>
          <t>IndusInd Bank Ltd.</t>
        </is>
      </c>
      <c r="B15" s="30" t="inlineStr">
        <is>
          <t>INE095A01012</t>
        </is>
      </c>
      <c r="C15" s="30" t="inlineStr">
        <is>
          <t>Banks</t>
        </is>
      </c>
      <c r="D15" s="13" t="n">
        <v>1978</v>
      </c>
      <c r="E15" s="14" t="n">
        <v>15.72</v>
      </c>
      <c r="F15" s="15" t="n">
        <v>0.0321</v>
      </c>
      <c r="G15" s="15" t="n"/>
    </row>
    <row r="16">
      <c r="A16" s="12" t="inlineStr">
        <is>
          <t>Bank of Baroda</t>
        </is>
      </c>
      <c r="B16" s="30" t="inlineStr">
        <is>
          <t>INE028A01039</t>
        </is>
      </c>
      <c r="C16" s="30" t="inlineStr">
        <is>
          <t>Banks</t>
        </is>
      </c>
      <c r="D16" s="13" t="n">
        <v>5538</v>
      </c>
      <c r="E16" s="14" t="n">
        <v>15.42</v>
      </c>
      <c r="F16" s="15" t="n">
        <v>0.0315</v>
      </c>
      <c r="G16" s="15" t="n"/>
    </row>
    <row r="17">
      <c r="A17" s="12" t="inlineStr">
        <is>
          <t>AU Small Finance Bank Ltd.</t>
        </is>
      </c>
      <c r="B17" s="30" t="inlineStr">
        <is>
          <t>INE949L01017</t>
        </is>
      </c>
      <c r="C17" s="30" t="inlineStr">
        <is>
          <t>Banks</t>
        </is>
      </c>
      <c r="D17" s="13" t="n">
        <v>1686</v>
      </c>
      <c r="E17" s="14" t="n">
        <v>14.8</v>
      </c>
      <c r="F17" s="15" t="n">
        <v>0.0303</v>
      </c>
      <c r="G17" s="15" t="n"/>
    </row>
    <row r="18">
      <c r="A18" s="12" t="inlineStr">
        <is>
          <t>Canara Bank</t>
        </is>
      </c>
      <c r="B18" s="30" t="inlineStr">
        <is>
          <t>INE476A01022</t>
        </is>
      </c>
      <c r="C18" s="30" t="inlineStr">
        <is>
          <t>Banks</t>
        </is>
      </c>
      <c r="D18" s="13" t="n">
        <v>10118</v>
      </c>
      <c r="E18" s="14" t="n">
        <v>13.86</v>
      </c>
      <c r="F18" s="15" t="n">
        <v>0.0283</v>
      </c>
      <c r="G18" s="15" t="n"/>
    </row>
    <row r="19">
      <c r="A19" s="12" t="inlineStr">
        <is>
          <t>Punjab National Bank</t>
        </is>
      </c>
      <c r="B19" s="30" t="inlineStr">
        <is>
          <t>INE160A01022</t>
        </is>
      </c>
      <c r="C19" s="30" t="inlineStr">
        <is>
          <t>Banks</t>
        </is>
      </c>
      <c r="D19" s="13" t="n">
        <v>10344</v>
      </c>
      <c r="E19" s="14" t="n">
        <v>12.71</v>
      </c>
      <c r="F19" s="15" t="n">
        <v>0.026</v>
      </c>
      <c r="G19" s="15" t="n"/>
    </row>
    <row r="20">
      <c r="A20" s="16" t="inlineStr">
        <is>
          <t>Sub Total</t>
        </is>
      </c>
      <c r="B20" s="31" t="n"/>
      <c r="C20" s="31" t="n"/>
      <c r="D20" s="17" t="n"/>
      <c r="E20" s="37" t="n">
        <v>488.9</v>
      </c>
      <c r="F20" s="38" t="n">
        <v>0.9994</v>
      </c>
      <c r="G20" s="20" t="n"/>
    </row>
    <row r="21">
      <c r="A21" s="16" t="inlineStr">
        <is>
          <t>(b) Unlisted</t>
        </is>
      </c>
      <c r="B21" s="30" t="n"/>
      <c r="C21" s="30" t="n"/>
      <c r="D21" s="13" t="n"/>
      <c r="E21" s="14" t="n"/>
      <c r="F21" s="15" t="n"/>
      <c r="G21" s="15" t="n"/>
    </row>
    <row r="22">
      <c r="A22" s="16" t="inlineStr">
        <is>
          <t>Sub Total</t>
        </is>
      </c>
      <c r="B22" s="30" t="n"/>
      <c r="C22" s="30" t="n"/>
      <c r="D22" s="13" t="n"/>
      <c r="E22" s="39" t="inlineStr">
        <is>
          <t>NIL</t>
        </is>
      </c>
      <c r="F22" s="40" t="inlineStr">
        <is>
          <t>NIL</t>
        </is>
      </c>
      <c r="G22" s="15" t="n"/>
    </row>
    <row r="23">
      <c r="A23" s="21" t="inlineStr">
        <is>
          <t>TOTAL</t>
        </is>
      </c>
      <c r="B23" s="32" t="n"/>
      <c r="C23" s="32" t="n"/>
      <c r="D23" s="22" t="n"/>
      <c r="E23" s="27" t="n">
        <v>488.9</v>
      </c>
      <c r="F23" s="28" t="n">
        <v>0.9994</v>
      </c>
      <c r="G23" s="20" t="n"/>
    </row>
    <row r="24">
      <c r="A24" s="12" t="n"/>
      <c r="B24" s="30" t="n"/>
      <c r="C24" s="30" t="n"/>
      <c r="D24" s="13" t="n"/>
      <c r="E24" s="14" t="n"/>
      <c r="F24" s="15" t="n"/>
      <c r="G24" s="15" t="n"/>
    </row>
    <row r="25">
      <c r="A25" s="12" t="inlineStr">
        <is>
          <t>Accrued Interest</t>
        </is>
      </c>
      <c r="B25" s="30" t="n"/>
      <c r="C25" s="30" t="n"/>
      <c r="D25" s="13" t="n"/>
      <c r="E25" s="14" t="n">
        <v>0</v>
      </c>
      <c r="F25" s="15" t="n">
        <v>0</v>
      </c>
      <c r="G25" s="15" t="n"/>
    </row>
    <row r="26">
      <c r="A26" s="12" t="inlineStr">
        <is>
          <t>Net Receivables/(Payables)</t>
        </is>
      </c>
      <c r="B26" s="30" t="n"/>
      <c r="C26" s="30" t="n"/>
      <c r="D26" s="13" t="n"/>
      <c r="E26" s="14" t="n">
        <v>0.26</v>
      </c>
      <c r="F26" s="15" t="n">
        <v>0.0005999999999999999</v>
      </c>
      <c r="G26" s="15" t="n"/>
    </row>
    <row r="27">
      <c r="A27" s="25" t="inlineStr">
        <is>
          <t>GRAND TOTAL</t>
        </is>
      </c>
      <c r="B27" s="33" t="n"/>
      <c r="C27" s="33" t="n"/>
      <c r="D27" s="26" t="n"/>
      <c r="E27" s="27" t="n">
        <v>489.16</v>
      </c>
      <c r="F27" s="28" t="n">
        <v>1</v>
      </c>
      <c r="G27" s="28" t="n"/>
    </row>
    <row r="32">
      <c r="A32" s="80" t="inlineStr">
        <is>
          <t>Notes:</t>
        </is>
      </c>
    </row>
    <row r="33">
      <c r="A33" s="48" t="inlineStr">
        <is>
          <t>1. Security in default beyond its maturiy date</t>
        </is>
      </c>
      <c r="B33" s="34" t="inlineStr">
        <is>
          <t>NIL</t>
        </is>
      </c>
    </row>
    <row r="34">
      <c r="A34" t="inlineStr">
        <is>
          <t>2. NAV at the beginning of the period (Rs. per unit)</t>
        </is>
      </c>
    </row>
    <row r="35">
      <c r="A35" t="inlineStr">
        <is>
          <t>Plan /option (Face Value 51.2723)</t>
        </is>
      </c>
      <c r="B35" t="inlineStr">
        <is>
          <t>As on</t>
        </is>
      </c>
      <c r="C35" t="inlineStr">
        <is>
          <t>As on</t>
        </is>
      </c>
    </row>
    <row r="36">
      <c r="B36" s="49" t="n">
        <v>45930</v>
      </c>
      <c r="C36" s="49" t="n">
        <v>45961</v>
      </c>
    </row>
    <row r="37">
      <c r="A37" t="inlineStr">
        <is>
          <t>Regular Plan  Growth Option</t>
        </is>
      </c>
      <c r="B37" t="n">
        <v>54.9793</v>
      </c>
      <c r="C37" t="n">
        <v>58.1327</v>
      </c>
    </row>
    <row r="39">
      <c r="A39" t="inlineStr">
        <is>
          <t xml:space="preserve">3. Total Dividend (Net) declared during the month </t>
        </is>
      </c>
      <c r="B39" s="34" t="inlineStr">
        <is>
          <t>NIL</t>
        </is>
      </c>
    </row>
    <row r="40">
      <c r="A40" t="inlineStr">
        <is>
          <t>4. Bonus was declared during the month</t>
        </is>
      </c>
      <c r="B40" s="34" t="inlineStr">
        <is>
          <t>NIL</t>
        </is>
      </c>
    </row>
    <row r="41" ht="29" customHeight="1">
      <c r="A41" s="48" t="inlineStr">
        <is>
          <t>5. Investment in Repo of Corporate Debt Securities during the month ended October 31, 2025</t>
        </is>
      </c>
      <c r="B41" s="34" t="inlineStr">
        <is>
          <t>NIL</t>
        </is>
      </c>
    </row>
    <row r="42" ht="29" customHeight="1">
      <c r="A42" s="48" t="inlineStr">
        <is>
          <t>6. Investment in foreign securities/ADRs/GDRs at the end of the month</t>
        </is>
      </c>
      <c r="B42" s="34" t="inlineStr">
        <is>
          <t>NIL</t>
        </is>
      </c>
    </row>
    <row r="43">
      <c r="A43" t="inlineStr">
        <is>
          <t>7. Portfolio Turnover Ratio</t>
        </is>
      </c>
      <c r="B43" s="51" t="n">
        <v>0.1777</v>
      </c>
    </row>
    <row r="44" ht="43.5" customHeight="1">
      <c r="A44" s="48" t="inlineStr">
        <is>
          <t>8. Total gross exposure to derivative instruments (excluding reversed positions) at the end of the month (Rs. in Lakhs)</t>
        </is>
      </c>
      <c r="B44" s="34" t="inlineStr">
        <is>
          <t>NIL</t>
        </is>
      </c>
    </row>
    <row r="45">
      <c r="B45" s="34" t="n"/>
    </row>
    <row r="46" ht="29" customHeight="1">
      <c r="A46" s="48" t="inlineStr">
        <is>
          <t>9. Margin Deposits includes Margin money placed on derivatives other than margin money placed with bank</t>
        </is>
      </c>
      <c r="B46" s="34" t="inlineStr">
        <is>
          <t>NIL</t>
        </is>
      </c>
    </row>
    <row r="47" ht="29" customHeight="1">
      <c r="A47" s="48" t="inlineStr">
        <is>
          <t>10. Value of investment made by other schemes under same management (Rs. In Lakhs)</t>
        </is>
      </c>
      <c r="B47" t="inlineStr">
        <is>
          <t>NIL</t>
        </is>
      </c>
    </row>
    <row r="48" ht="29" customHeight="1">
      <c r="A48" s="48" t="inlineStr">
        <is>
          <t>11. Number of instance of deviation In valuation of securities</t>
        </is>
      </c>
      <c r="B48" s="34" t="inlineStr">
        <is>
          <t>NIL</t>
        </is>
      </c>
    </row>
    <row r="49" ht="29" customHeight="1">
      <c r="A49" s="48" t="inlineStr">
        <is>
          <t>12. Total value and percentage of illiquid equity shares / securities</t>
        </is>
      </c>
      <c r="B49" s="34" t="inlineStr">
        <is>
          <t>NIL</t>
        </is>
      </c>
    </row>
    <row r="51" ht="70" customHeight="1">
      <c r="A51" s="82" t="inlineStr">
        <is>
          <t>Scheme Name</t>
        </is>
      </c>
      <c r="B51" s="82" t="inlineStr">
        <is>
          <t>Risk- O - Meter</t>
        </is>
      </c>
      <c r="C51" s="82" t="inlineStr">
        <is>
          <t>Benchmark of the Scheme</t>
        </is>
      </c>
      <c r="D51" s="82" t="inlineStr">
        <is>
          <t>Benchmark Risk-o-meter</t>
        </is>
      </c>
    </row>
    <row r="52" ht="70" customHeight="1">
      <c r="A52" s="82" t="inlineStr">
        <is>
          <t>Edelweiss Nifty Bank ETF</t>
        </is>
      </c>
      <c r="B52" s="82" t="n"/>
      <c r="C52" s="82" t="inlineStr">
        <is>
          <t>NIFTY Bank TRI</t>
        </is>
      </c>
      <c r="D52" s="82" t="n"/>
      <c r="E5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G82"/>
  <sheetViews>
    <sheetView showGridLines="0" workbookViewId="0">
      <pane ySplit="4" topLeftCell="A4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CRISIL-IBX AAA BOND NBFC-HFC - JUN 2027 INDEX FUND AS ON OCTOBER 31, 2025</t>
        </is>
      </c>
    </row>
    <row r="2" ht="19.5" customHeight="1">
      <c r="A2" s="81" t="inlineStr">
        <is>
          <t>(An open-ended Target Maturity Debt Index Fund predominantly investing in the constituents of CRISIL-IBX AAA NBFC- HFC Index – Jun 2027. A moderate interest rate risk and relatively low credit risk)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8.33% ADITYA BIRLA CAP SR L1 NCD19-05-27**</t>
        </is>
      </c>
      <c r="B11" s="30" t="inlineStr">
        <is>
          <t>INE860H07IY4</t>
        </is>
      </c>
      <c r="C11" s="30" t="inlineStr">
        <is>
          <t>ICRA AAA</t>
        </is>
      </c>
      <c r="D11" s="13" t="n">
        <v>1000000</v>
      </c>
      <c r="E11" s="14" t="n">
        <v>1016.53</v>
      </c>
      <c r="F11" s="15" t="n">
        <v>0.1211</v>
      </c>
      <c r="G11" s="15" t="n">
        <v>0.07140000000000001</v>
      </c>
    </row>
    <row r="12">
      <c r="A12" s="12" t="inlineStr">
        <is>
          <t>7.8989% ADITYA BIRLA HSG SR K2 08-06-27**</t>
        </is>
      </c>
      <c r="B12" s="30" t="inlineStr">
        <is>
          <t>INE831R07557</t>
        </is>
      </c>
      <c r="C12" s="30" t="inlineStr">
        <is>
          <t>CRISIL AAA</t>
        </is>
      </c>
      <c r="D12" s="13" t="n">
        <v>800000</v>
      </c>
      <c r="E12" s="14" t="n">
        <v>809.16</v>
      </c>
      <c r="F12" s="15" t="n">
        <v>0.0964</v>
      </c>
      <c r="G12" s="15" t="n">
        <v>0.07073</v>
      </c>
    </row>
    <row r="13">
      <c r="A13" s="12" t="inlineStr">
        <is>
          <t>8.3774% KOTAK MAHINDRA INV NCD 21-06-27**</t>
        </is>
      </c>
      <c r="B13" s="30" t="inlineStr">
        <is>
          <t>INE975F07IR8</t>
        </is>
      </c>
      <c r="C13" s="30" t="inlineStr">
        <is>
          <t>CRISIL AAA</t>
        </is>
      </c>
      <c r="D13" s="13" t="n">
        <v>500000</v>
      </c>
      <c r="E13" s="14" t="n">
        <v>509.45</v>
      </c>
      <c r="F13" s="15" t="n">
        <v>0.0607</v>
      </c>
      <c r="G13" s="15" t="n">
        <v>0.070687</v>
      </c>
    </row>
    <row r="14">
      <c r="A14" s="12" t="inlineStr">
        <is>
          <t>8.12% KOTAK MAH PRIME TR GID01 R21-06-27**</t>
        </is>
      </c>
      <c r="B14" s="30" t="inlineStr">
        <is>
          <t>INE916DA7SU4</t>
        </is>
      </c>
      <c r="C14" s="30" t="inlineStr">
        <is>
          <t>CRISIL AAA</t>
        </is>
      </c>
      <c r="D14" s="13" t="n">
        <v>500000</v>
      </c>
      <c r="E14" s="14" t="n">
        <v>508.52</v>
      </c>
      <c r="F14" s="15" t="n">
        <v>0.0606</v>
      </c>
      <c r="G14" s="15" t="n">
        <v>0.0694</v>
      </c>
    </row>
    <row r="15">
      <c r="A15" s="12" t="inlineStr">
        <is>
          <t>7.90% LIC HSG FIN TR421 NCD R 23-06-2027**</t>
        </is>
      </c>
      <c r="B15" s="30" t="inlineStr">
        <is>
          <t>INE115A07PV9</t>
        </is>
      </c>
      <c r="C15" s="30" t="inlineStr">
        <is>
          <t>CRISIL AAA</t>
        </is>
      </c>
      <c r="D15" s="13" t="n">
        <v>500000</v>
      </c>
      <c r="E15" s="14" t="n">
        <v>508.25</v>
      </c>
      <c r="F15" s="15" t="n">
        <v>0.0606</v>
      </c>
      <c r="G15" s="15" t="n">
        <v>0.06765</v>
      </c>
    </row>
    <row r="16">
      <c r="A16" s="12" t="inlineStr">
        <is>
          <t>8.30% SMFG IND CRD SR109 OP I R 30-06-27**</t>
        </is>
      </c>
      <c r="B16" s="30" t="inlineStr">
        <is>
          <t>INE535H07CJ6</t>
        </is>
      </c>
      <c r="C16" s="30" t="inlineStr">
        <is>
          <t>ICRA AAA</t>
        </is>
      </c>
      <c r="D16" s="13" t="n">
        <v>500000</v>
      </c>
      <c r="E16" s="14" t="n">
        <v>508.18</v>
      </c>
      <c r="F16" s="15" t="n">
        <v>0.0605</v>
      </c>
      <c r="G16" s="15" t="n">
        <v>0.07199899999999999</v>
      </c>
    </row>
    <row r="17">
      <c r="A17" s="12" t="inlineStr">
        <is>
          <t>8.25% MAH &amp; MAH FIN SR RED 25-03-2027**</t>
        </is>
      </c>
      <c r="B17" s="30" t="inlineStr">
        <is>
          <t>INE774D07VE1</t>
        </is>
      </c>
      <c r="C17" s="30" t="inlineStr">
        <is>
          <t>CRISIL AAA</t>
        </is>
      </c>
      <c r="D17" s="13" t="n">
        <v>500000</v>
      </c>
      <c r="E17" s="14" t="n">
        <v>508.04</v>
      </c>
      <c r="F17" s="15" t="n">
        <v>0.0605</v>
      </c>
      <c r="G17" s="15" t="n">
        <v>0.06985</v>
      </c>
    </row>
    <row r="18">
      <c r="A18" s="12" t="inlineStr">
        <is>
          <t>8.35% AXIS FIN SR 14 NCD OP B 07-05-27**</t>
        </is>
      </c>
      <c r="B18" s="30" t="inlineStr">
        <is>
          <t>INE891K07952</t>
        </is>
      </c>
      <c r="C18" s="30" t="inlineStr">
        <is>
          <t>CARE AAA</t>
        </is>
      </c>
      <c r="D18" s="13" t="n">
        <v>500000</v>
      </c>
      <c r="E18" s="14" t="n">
        <v>507.99</v>
      </c>
      <c r="F18" s="15" t="n">
        <v>0.0605</v>
      </c>
      <c r="G18" s="15" t="n">
        <v>0.07176100000000001</v>
      </c>
    </row>
    <row r="19">
      <c r="A19" s="12" t="inlineStr">
        <is>
          <t>8.285% TATA CAPITAL LTD NCD 10-05-2027**</t>
        </is>
      </c>
      <c r="B19" s="30" t="inlineStr">
        <is>
          <t>INE976I07CT9</t>
        </is>
      </c>
      <c r="C19" s="30" t="inlineStr">
        <is>
          <t>CRISIL AAA</t>
        </is>
      </c>
      <c r="D19" s="13" t="n">
        <v>500000</v>
      </c>
      <c r="E19" s="14" t="n">
        <v>507.95</v>
      </c>
      <c r="F19" s="15" t="n">
        <v>0.0605</v>
      </c>
      <c r="G19" s="15" t="n">
        <v>0.07095</v>
      </c>
    </row>
    <row r="20">
      <c r="A20" s="12" t="inlineStr">
        <is>
          <t>8.24% L&amp;T FIN LTD SR J NCD RED 16-06-27</t>
        </is>
      </c>
      <c r="B20" s="30" t="inlineStr">
        <is>
          <t>INE498L07038</t>
        </is>
      </c>
      <c r="C20" s="30" t="inlineStr">
        <is>
          <t>ICRA AAA</t>
        </is>
      </c>
      <c r="D20" s="13" t="n">
        <v>500000</v>
      </c>
      <c r="E20" s="14" t="n">
        <v>507.52</v>
      </c>
      <c r="F20" s="15" t="n">
        <v>0.0605</v>
      </c>
      <c r="G20" s="15" t="n">
        <v>0.072117</v>
      </c>
    </row>
    <row r="21">
      <c r="A21" s="12" t="inlineStr">
        <is>
          <t>8.2378% HDB FIN SER SR 207 R 06-04-27**</t>
        </is>
      </c>
      <c r="B21" s="30" t="inlineStr">
        <is>
          <t>INE756I07EX3</t>
        </is>
      </c>
      <c r="C21" s="30" t="inlineStr">
        <is>
          <t>CRISIL AAA</t>
        </is>
      </c>
      <c r="D21" s="13" t="n">
        <v>500000</v>
      </c>
      <c r="E21" s="14" t="n">
        <v>506.73</v>
      </c>
      <c r="F21" s="15" t="n">
        <v>0.0604</v>
      </c>
      <c r="G21" s="15" t="n">
        <v>0.0716</v>
      </c>
    </row>
    <row r="22">
      <c r="A22" s="12" t="inlineStr">
        <is>
          <t>7.75% TATA CAP HSG FIN SR A 18-05-2027**</t>
        </is>
      </c>
      <c r="B22" s="30" t="inlineStr">
        <is>
          <t>INE033L07HQ8</t>
        </is>
      </c>
      <c r="C22" s="30" t="inlineStr">
        <is>
          <t>CRISIL AAA</t>
        </is>
      </c>
      <c r="D22" s="13" t="n">
        <v>500000</v>
      </c>
      <c r="E22" s="14" t="n">
        <v>506.1</v>
      </c>
      <c r="F22" s="15" t="n">
        <v>0.0603</v>
      </c>
      <c r="G22" s="15" t="n">
        <v>0.06845</v>
      </c>
    </row>
    <row r="23">
      <c r="A23" s="12" t="inlineStr">
        <is>
          <t>7.7% BAJAJ HOUSING FIN NCD RED 21-05-27**</t>
        </is>
      </c>
      <c r="B23" s="30" t="inlineStr">
        <is>
          <t>INE377Y07300</t>
        </is>
      </c>
      <c r="C23" s="30" t="inlineStr">
        <is>
          <t>CRISIL AAA</t>
        </is>
      </c>
      <c r="D23" s="13" t="n">
        <v>500000</v>
      </c>
      <c r="E23" s="14" t="n">
        <v>505.68</v>
      </c>
      <c r="F23" s="15" t="n">
        <v>0.0602</v>
      </c>
      <c r="G23" s="15" t="n">
        <v>0.06859999999999999</v>
      </c>
    </row>
    <row r="24">
      <c r="A24" s="12" t="inlineStr">
        <is>
          <t>7.70% BAJAJ FIN LTD OP I NCD R 07-06-27**</t>
        </is>
      </c>
      <c r="B24" s="30" t="inlineStr">
        <is>
          <t>INE296A07RZ4</t>
        </is>
      </c>
      <c r="C24" s="30" t="inlineStr">
        <is>
          <t>CRISIL AAA</t>
        </is>
      </c>
      <c r="D24" s="13" t="n">
        <v>500000</v>
      </c>
      <c r="E24" s="14" t="n">
        <v>505.07</v>
      </c>
      <c r="F24" s="15" t="n">
        <v>0.0602</v>
      </c>
      <c r="G24" s="15" t="n">
        <v>0.06965</v>
      </c>
    </row>
    <row r="25">
      <c r="A25" s="16" t="inlineStr">
        <is>
          <t>Sub Total</t>
        </is>
      </c>
      <c r="B25" s="31" t="n"/>
      <c r="C25" s="31" t="n"/>
      <c r="D25" s="17" t="n"/>
      <c r="E25" s="18" t="n">
        <v>7915.17</v>
      </c>
      <c r="F25" s="19" t="n">
        <v>0.9429999999999999</v>
      </c>
      <c r="G25" s="20" t="n"/>
    </row>
    <row r="26">
      <c r="A26" s="12" t="n"/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(b)Privately Placed/Unlisted</t>
        </is>
      </c>
      <c r="B27" s="30" t="n"/>
      <c r="C27" s="30" t="n"/>
      <c r="D27" s="13" t="n"/>
      <c r="E27" s="14" t="n"/>
      <c r="F27" s="15" t="n"/>
      <c r="G27" s="15" t="n"/>
    </row>
    <row r="28">
      <c r="A28" s="16" t="inlineStr">
        <is>
          <t>Sub Total</t>
        </is>
      </c>
      <c r="B28" s="30" t="n"/>
      <c r="C28" s="30" t="n"/>
      <c r="D28" s="13" t="n"/>
      <c r="E28" s="35" t="inlineStr">
        <is>
          <t>NIL</t>
        </is>
      </c>
      <c r="F28" s="36" t="inlineStr">
        <is>
          <t>NIL</t>
        </is>
      </c>
      <c r="G28" s="15" t="n"/>
    </row>
    <row r="29">
      <c r="A29" s="12" t="n"/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(c)Securitised Debt Instruments</t>
        </is>
      </c>
      <c r="B30" s="30" t="n"/>
      <c r="C30" s="30" t="n"/>
      <c r="D30" s="13" t="n"/>
      <c r="E30" s="14" t="n"/>
      <c r="F30" s="15" t="n"/>
      <c r="G30" s="15" t="n"/>
    </row>
    <row r="31">
      <c r="A31" s="16" t="inlineStr">
        <is>
          <t>Sub Total</t>
        </is>
      </c>
      <c r="B31" s="30" t="n"/>
      <c r="C31" s="30" t="n"/>
      <c r="D31" s="13" t="n"/>
      <c r="E31" s="35" t="inlineStr">
        <is>
          <t>NIL</t>
        </is>
      </c>
      <c r="F31" s="36" t="inlineStr">
        <is>
          <t>NIL</t>
        </is>
      </c>
      <c r="G31" s="15" t="n"/>
    </row>
    <row r="32">
      <c r="A32" s="12" t="n"/>
      <c r="B32" s="30" t="n"/>
      <c r="C32" s="30" t="n"/>
      <c r="D32" s="13" t="n"/>
      <c r="E32" s="14" t="n"/>
      <c r="F32" s="15" t="n"/>
      <c r="G32" s="15" t="n"/>
    </row>
    <row r="33">
      <c r="A33" s="21" t="inlineStr">
        <is>
          <t>TOTAL</t>
        </is>
      </c>
      <c r="B33" s="32" t="n"/>
      <c r="C33" s="32" t="n"/>
      <c r="D33" s="22" t="n"/>
      <c r="E33" s="18" t="n">
        <v>7915.17</v>
      </c>
      <c r="F33" s="19" t="n">
        <v>0.9429999999999999</v>
      </c>
      <c r="G33" s="20" t="n"/>
    </row>
    <row r="34">
      <c r="A34" s="12" t="n"/>
      <c r="B34" s="30" t="n"/>
      <c r="C34" s="30" t="n"/>
      <c r="D34" s="13" t="n"/>
      <c r="E34" s="14" t="n"/>
      <c r="F34" s="15" t="n"/>
      <c r="G34" s="15" t="n"/>
    </row>
    <row r="35">
      <c r="A35" s="12" t="n"/>
      <c r="B35" s="30" t="n"/>
      <c r="C35" s="30" t="n"/>
      <c r="D35" s="13" t="n"/>
      <c r="E35" s="14" t="n"/>
      <c r="F35" s="15" t="n"/>
      <c r="G35" s="15" t="n"/>
    </row>
    <row r="36">
      <c r="A36" s="16" t="inlineStr">
        <is>
          <t>TREPS / Reverse Repo</t>
        </is>
      </c>
      <c r="B36" s="30" t="n"/>
      <c r="C36" s="30" t="n"/>
      <c r="D36" s="13" t="n"/>
      <c r="E36" s="14" t="n"/>
      <c r="F36" s="15" t="n"/>
      <c r="G36" s="15" t="n"/>
    </row>
    <row r="37">
      <c r="A37" s="12" t="inlineStr">
        <is>
          <t>Clearing Corporation of India Ltd.</t>
        </is>
      </c>
      <c r="B37" s="30" t="n"/>
      <c r="C37" s="30" t="n"/>
      <c r="D37" s="13" t="n"/>
      <c r="E37" s="14" t="n">
        <v>168.92</v>
      </c>
      <c r="F37" s="15" t="n">
        <v>0.0201</v>
      </c>
      <c r="G37" s="15" t="n">
        <v>0.05596</v>
      </c>
    </row>
    <row r="38">
      <c r="A38" s="16" t="inlineStr">
        <is>
          <t>Sub Total</t>
        </is>
      </c>
      <c r="B38" s="31" t="n"/>
      <c r="C38" s="31" t="n"/>
      <c r="D38" s="17" t="n"/>
      <c r="E38" s="18" t="n">
        <v>168.92</v>
      </c>
      <c r="F38" s="19" t="n">
        <v>0.0201</v>
      </c>
      <c r="G38" s="20" t="n"/>
    </row>
    <row r="39">
      <c r="A39" s="12" t="n"/>
      <c r="B39" s="30" t="n"/>
      <c r="C39" s="30" t="n"/>
      <c r="D39" s="13" t="n"/>
      <c r="E39" s="14" t="n"/>
      <c r="F39" s="15" t="n"/>
      <c r="G39" s="15" t="n"/>
    </row>
    <row r="40">
      <c r="A40" s="21" t="inlineStr">
        <is>
          <t>TOTAL</t>
        </is>
      </c>
      <c r="B40" s="32" t="n"/>
      <c r="C40" s="32" t="n"/>
      <c r="D40" s="22" t="n"/>
      <c r="E40" s="18" t="n">
        <v>168.92</v>
      </c>
      <c r="F40" s="19" t="n">
        <v>0.0201</v>
      </c>
      <c r="G40" s="20" t="n"/>
    </row>
    <row r="41">
      <c r="A41" s="12" t="inlineStr">
        <is>
          <t>Accrued Interest</t>
        </is>
      </c>
      <c r="B41" s="30" t="n"/>
      <c r="C41" s="30" t="n"/>
      <c r="D41" s="13" t="n"/>
      <c r="E41" s="14" t="n">
        <v>309.9482604</v>
      </c>
      <c r="F41" s="15" t="n">
        <v>0.036926</v>
      </c>
      <c r="G41" s="15" t="n"/>
    </row>
    <row r="42">
      <c r="A42" s="12" t="inlineStr">
        <is>
          <t>Net Receivables/(Payables)</t>
        </is>
      </c>
      <c r="B42" s="30" t="n"/>
      <c r="C42" s="30" t="n"/>
      <c r="D42" s="13" t="n"/>
      <c r="E42" s="23" t="n">
        <v>-0.4382604</v>
      </c>
      <c r="F42" s="24" t="n">
        <v>-2.6e-05</v>
      </c>
      <c r="G42" s="15" t="n">
        <v>0.055959</v>
      </c>
    </row>
    <row r="43">
      <c r="A43" s="25" t="inlineStr">
        <is>
          <t>GRAND TOTAL</t>
        </is>
      </c>
      <c r="B43" s="33" t="n"/>
      <c r="C43" s="33" t="n"/>
      <c r="D43" s="26" t="n"/>
      <c r="E43" s="27" t="n">
        <v>8393.6</v>
      </c>
      <c r="F43" s="28" t="n">
        <v>1</v>
      </c>
      <c r="G43" s="28" t="n"/>
    </row>
    <row r="45">
      <c r="A45" s="80" t="inlineStr">
        <is>
          <t>**Non Traded Security</t>
        </is>
      </c>
    </row>
    <row r="46">
      <c r="A46" s="80" t="inlineStr">
        <is>
          <t>In accordance with SEBI Circular no. SEBI/HO/IMD/PoD2/P/CIR/2024/183 dated December 13, 2024, Debt Index Replication Factor (DIRF) is 71.77%.</t>
        </is>
      </c>
    </row>
    <row r="48">
      <c r="A48" s="80" t="inlineStr">
        <is>
          <t>Notes:</t>
        </is>
      </c>
    </row>
    <row r="49">
      <c r="A49" s="48" t="inlineStr">
        <is>
          <t>1. Security in default beyond its maturiy date</t>
        </is>
      </c>
      <c r="B49" s="34" t="inlineStr">
        <is>
          <t>NIL</t>
        </is>
      </c>
    </row>
    <row r="50">
      <c r="A50" t="inlineStr">
        <is>
          <t>2. NAV at the beginning of the period (Rs. per unit)</t>
        </is>
      </c>
    </row>
    <row r="51">
      <c r="A51" t="inlineStr">
        <is>
          <t>Plan /option (Face Value 10)</t>
        </is>
      </c>
      <c r="B51" t="inlineStr">
        <is>
          <t>As on</t>
        </is>
      </c>
      <c r="C51" t="inlineStr">
        <is>
          <t>As on</t>
        </is>
      </c>
    </row>
    <row r="52">
      <c r="B52" s="49" t="n">
        <v>45930</v>
      </c>
      <c r="C52" s="49" t="n">
        <v>45961</v>
      </c>
    </row>
    <row r="53">
      <c r="A53" t="inlineStr">
        <is>
          <t>Direct Plan  Growth Option</t>
        </is>
      </c>
      <c r="B53" t="n">
        <v>10.5817</v>
      </c>
      <c r="C53" t="n">
        <v>10.6459</v>
      </c>
    </row>
    <row r="54">
      <c r="A54" t="inlineStr">
        <is>
          <t>Direct Plan IDCW Option</t>
        </is>
      </c>
      <c r="B54" t="n">
        <v>10.5817</v>
      </c>
      <c r="C54" t="n">
        <v>10.6459</v>
      </c>
    </row>
    <row r="55">
      <c r="A55" t="inlineStr">
        <is>
          <t>Regular Plan  Growth Option</t>
        </is>
      </c>
      <c r="B55" t="n">
        <v>10.5685</v>
      </c>
      <c r="C55" t="n">
        <v>10.6308</v>
      </c>
    </row>
    <row r="56">
      <c r="A56" t="inlineStr">
        <is>
          <t>Regular Plan IDCW Option</t>
        </is>
      </c>
      <c r="B56" t="n">
        <v>10.5685</v>
      </c>
      <c r="C56" t="n">
        <v>10.6308</v>
      </c>
    </row>
    <row r="58">
      <c r="A58" t="inlineStr">
        <is>
          <t xml:space="preserve">3. Total Dividend (Net) declared during the month </t>
        </is>
      </c>
      <c r="B58" s="34" t="inlineStr">
        <is>
          <t>NIL</t>
        </is>
      </c>
    </row>
    <row r="59">
      <c r="A59" t="inlineStr">
        <is>
          <t>4. Bonus was declared during the month</t>
        </is>
      </c>
      <c r="B59" s="34" t="inlineStr">
        <is>
          <t>NIL</t>
        </is>
      </c>
    </row>
    <row r="60" ht="29" customHeight="1">
      <c r="A60" s="48" t="inlineStr">
        <is>
          <t>5. Investment in Repo of Corporate Debt Securities during the month ended October 31, 2025</t>
        </is>
      </c>
      <c r="B60" s="34" t="inlineStr">
        <is>
          <t>NIL</t>
        </is>
      </c>
    </row>
    <row r="61" ht="29" customHeight="1">
      <c r="A61" s="48" t="inlineStr">
        <is>
          <t>6. Investment in foreign securities/ADRs/GDRs at the end of the month</t>
        </is>
      </c>
      <c r="B61" s="34" t="inlineStr">
        <is>
          <t>NIL</t>
        </is>
      </c>
    </row>
    <row r="62">
      <c r="A62" t="inlineStr">
        <is>
          <t>7. Average Portfolio Maturity</t>
        </is>
      </c>
      <c r="B62" s="51">
        <f>B77</f>
        <v/>
      </c>
    </row>
    <row r="63" ht="43.5" customHeight="1">
      <c r="A63" s="48" t="inlineStr">
        <is>
          <t>8. Total gross exposure to derivative instruments (excluding reversed positions) at the end of the month (Rs. in Lakhs)</t>
        </is>
      </c>
      <c r="B63" s="34" t="inlineStr">
        <is>
          <t>NIL</t>
        </is>
      </c>
    </row>
    <row r="64">
      <c r="B64" s="34" t="n"/>
    </row>
    <row r="65" ht="29" customHeight="1">
      <c r="A65" s="48" t="inlineStr">
        <is>
          <t>9. Margin Deposits includes Margin money placed on derivatives other than margin money placed with bank</t>
        </is>
      </c>
      <c r="B65" s="34" t="inlineStr">
        <is>
          <t>NIL</t>
        </is>
      </c>
    </row>
    <row r="66" ht="29" customHeight="1">
      <c r="A66" s="48" t="inlineStr">
        <is>
          <t>10. Value of investment made by other schemes under same management (Rs. In Lakhs)</t>
        </is>
      </c>
      <c r="B66" t="n">
        <v>5025.54</v>
      </c>
    </row>
    <row r="67" ht="29" customHeight="1">
      <c r="A67" s="48" t="inlineStr">
        <is>
          <t>11. Number of instance of deviation In valuation of securities</t>
        </is>
      </c>
      <c r="B67" s="34" t="inlineStr">
        <is>
          <t>NIL</t>
        </is>
      </c>
    </row>
    <row r="68" ht="29" customHeight="1">
      <c r="A68" s="48" t="inlineStr">
        <is>
          <t>12. Total value and percentage of illiquid equity shares / securities</t>
        </is>
      </c>
      <c r="B68" s="34" t="inlineStr">
        <is>
          <t>NIL</t>
        </is>
      </c>
    </row>
    <row r="70">
      <c r="A70" t="inlineStr">
        <is>
          <t>Portfolio Information</t>
        </is>
      </c>
    </row>
    <row r="71" ht="58" customHeight="1">
      <c r="A71" s="53" t="inlineStr">
        <is>
          <t>Scheme Name :</t>
        </is>
      </c>
      <c r="B71" s="57" t="inlineStr">
        <is>
          <t>Edelweiss CRISIL-IBX AAA Bond NBFC-HFC - Jun 2027 Index Fund</t>
        </is>
      </c>
    </row>
    <row r="72" ht="43.5" customHeight="1">
      <c r="A72" s="53" t="inlineStr">
        <is>
          <t>Description (if any)</t>
        </is>
      </c>
      <c r="B72" s="57" t="inlineStr">
        <is>
          <t>CRISIL-IBX AAA NBFC-HFC
Index – Jun 2027</t>
        </is>
      </c>
    </row>
    <row r="73">
      <c r="A73" s="53" t="n"/>
      <c r="B73" s="53" t="n"/>
    </row>
    <row r="74">
      <c r="A74" s="53" t="inlineStr">
        <is>
          <t>Annualised Portfolio YTM* :</t>
        </is>
      </c>
      <c r="B74" s="54" t="n">
        <v>7.014483873960216</v>
      </c>
    </row>
    <row r="75">
      <c r="A75" s="53" t="n"/>
      <c r="B75" s="53" t="n"/>
    </row>
    <row r="76">
      <c r="A76" s="53" t="inlineStr">
        <is>
          <t>Macaulay Duration</t>
        </is>
      </c>
      <c r="B76" s="55" t="n">
        <v>1.4508</v>
      </c>
    </row>
    <row r="77">
      <c r="A77" s="53" t="inlineStr">
        <is>
          <t>Residual Maturity</t>
        </is>
      </c>
      <c r="B77" s="55" t="n">
        <v>1.531607445199363</v>
      </c>
    </row>
    <row r="78">
      <c r="A78" s="53" t="n"/>
      <c r="B78" s="53" t="n"/>
    </row>
    <row r="79">
      <c r="A79" s="53" t="inlineStr">
        <is>
          <t xml:space="preserve">As on (Date) </t>
        </is>
      </c>
      <c r="B79" s="56" t="n">
        <v>45961</v>
      </c>
    </row>
    <row r="81" ht="70" customHeight="1">
      <c r="A81" s="82" t="inlineStr">
        <is>
          <t>Scheme Name</t>
        </is>
      </c>
      <c r="B81" s="82" t="inlineStr">
        <is>
          <t>Risk- O - Meter</t>
        </is>
      </c>
      <c r="C81" s="82" t="inlineStr">
        <is>
          <t>Benchmark of the Scheme</t>
        </is>
      </c>
      <c r="D81" s="82" t="inlineStr">
        <is>
          <t>Benchmark Risk-o-meter</t>
        </is>
      </c>
    </row>
    <row r="82" ht="70" customHeight="1">
      <c r="A82" s="82" t="inlineStr">
        <is>
          <t>Edelweiss CRISIL-IBX AAA Bond NBFC-HFC - Jun 2027 Index Fund</t>
        </is>
      </c>
      <c r="B82" s="82" t="n"/>
      <c r="C82" s="82" t="inlineStr">
        <is>
          <t>CRISIL-IBX AAA NBFC-HFC - Jun 2027</t>
        </is>
      </c>
      <c r="D82" s="82" t="n"/>
      <c r="E8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G60"/>
  <sheetViews>
    <sheetView showGridLines="0" workbookViewId="0">
      <pane ySplit="4" topLeftCell="A27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BHARAT BOND FOF – APRIL 2033 AS ON OCTOBER 31, 2025</t>
        </is>
      </c>
    </row>
    <row r="2" ht="19.5" customHeight="1">
      <c r="A2" s="81" t="inlineStr">
        <is>
          <t>(An open-ended Target Maturity fund of funds scheme investing in units of BHARAT Bond ETF – April 2033)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BHARAT BOND ETF - APRIL 2033</t>
        </is>
      </c>
      <c r="B9" s="30" t="inlineStr">
        <is>
          <t>INF754K01QX0</t>
        </is>
      </c>
      <c r="C9" s="30" t="n"/>
      <c r="D9" s="13" t="n">
        <v>17702871</v>
      </c>
      <c r="E9" s="14" t="n">
        <v>224429.92</v>
      </c>
      <c r="F9" s="15" t="n">
        <v>0.9955000000000001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224429.92</v>
      </c>
      <c r="F10" s="19" t="n">
        <v>0.9955000000000001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224429.92</v>
      </c>
      <c r="F12" s="19" t="n">
        <v>0.9955000000000001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1057.51</v>
      </c>
      <c r="F15" s="15" t="n">
        <v>0.0047</v>
      </c>
      <c r="G15" s="15" t="n">
        <v>0.05596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1057.51</v>
      </c>
      <c r="F16" s="19" t="n">
        <v>0.0047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1057.51</v>
      </c>
      <c r="F18" s="19" t="n">
        <v>0.0047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0.1621328</v>
      </c>
      <c r="F19" s="15" t="n">
        <v>0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-32.0821328</v>
      </c>
      <c r="F20" s="24" t="n">
        <v>-0.0002</v>
      </c>
      <c r="G20" s="15" t="n">
        <v>0.05596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225455.51</v>
      </c>
      <c r="F21" s="28" t="n">
        <v>1</v>
      </c>
      <c r="G21" s="28" t="n"/>
    </row>
    <row r="26">
      <c r="A26" s="80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45930</v>
      </c>
      <c r="C30" s="49" t="n">
        <v>45961</v>
      </c>
    </row>
    <row r="31">
      <c r="A31" t="inlineStr">
        <is>
          <t>Direct Plan  Growth Option</t>
        </is>
      </c>
      <c r="B31" t="n">
        <v>12.5731</v>
      </c>
      <c r="C31" t="n">
        <v>12.6948</v>
      </c>
    </row>
    <row r="32">
      <c r="A32" t="inlineStr">
        <is>
          <t>Direct Plan IDCW Option</t>
        </is>
      </c>
      <c r="B32" t="n">
        <v>12.5731</v>
      </c>
      <c r="C32" t="n">
        <v>12.6948</v>
      </c>
    </row>
    <row r="33">
      <c r="A33" t="inlineStr">
        <is>
          <t>Regular Plan  Growth Option</t>
        </is>
      </c>
      <c r="B33" t="n">
        <v>12.5731</v>
      </c>
      <c r="C33" t="n">
        <v>12.6948</v>
      </c>
    </row>
    <row r="34">
      <c r="A34" t="inlineStr">
        <is>
          <t>Regular Plan IDCW Option</t>
        </is>
      </c>
      <c r="B34" t="n">
        <v>12.5731</v>
      </c>
      <c r="C34" t="n">
        <v>12.6948</v>
      </c>
    </row>
    <row r="36">
      <c r="A36" t="inlineStr">
        <is>
          <t xml:space="preserve">3. Total Dividend (Net) declared during the month </t>
        </is>
      </c>
      <c r="B36" s="34" t="inlineStr">
        <is>
          <t>NIL</t>
        </is>
      </c>
    </row>
    <row r="37">
      <c r="A37" t="inlineStr">
        <is>
          <t>4. Bonus was declared during the month</t>
        </is>
      </c>
      <c r="B37" s="34" t="inlineStr">
        <is>
          <t>NIL</t>
        </is>
      </c>
    </row>
    <row r="38" ht="58" customHeight="1">
      <c r="A38" s="48" t="inlineStr">
        <is>
          <t>5. Investment in Repo of Corporate Debt Securities during the month ended October 31, 2025</t>
        </is>
      </c>
      <c r="B38" s="34" t="inlineStr">
        <is>
          <t>NIL</t>
        </is>
      </c>
    </row>
    <row r="39" ht="43.5" customHeight="1">
      <c r="A39" s="48" t="inlineStr">
        <is>
          <t>6. Investment in foreign securities/ADRs/GDRs at the end of the month</t>
        </is>
      </c>
      <c r="B39" s="34" t="inlineStr">
        <is>
          <t>NIL</t>
        </is>
      </c>
    </row>
    <row r="40">
      <c r="A40" s="48" t="n"/>
      <c r="B40" s="34" t="n"/>
    </row>
    <row r="41" ht="72.5" customHeight="1">
      <c r="A41" s="48" t="inlineStr">
        <is>
          <t>7. Total gross exposure to derivative instruments (excluding reversed positions) at the end of the month (Rs. in Lakhs)</t>
        </is>
      </c>
      <c r="B41" s="34" t="inlineStr">
        <is>
          <t>NIL</t>
        </is>
      </c>
    </row>
    <row r="42">
      <c r="A42" t="inlineStr">
        <is>
          <t>7. Average Portfolio Maturity</t>
        </is>
      </c>
      <c r="B42" s="51">
        <f>B55</f>
        <v/>
      </c>
    </row>
    <row r="43" ht="58" customHeight="1">
      <c r="A43" s="48" t="inlineStr">
        <is>
          <t>8. Margin Deposits includes Margin money placed on derivatives other than margin money placed with bank</t>
        </is>
      </c>
      <c r="B43" s="34" t="inlineStr">
        <is>
          <t>NIL</t>
        </is>
      </c>
    </row>
    <row r="44" ht="58" customHeight="1">
      <c r="A44" s="48" t="inlineStr">
        <is>
          <t>9. Value of investment made by other schemes under same management (Rs. In Lakhs)</t>
        </is>
      </c>
      <c r="B44" t="inlineStr">
        <is>
          <t>NIL</t>
        </is>
      </c>
    </row>
    <row r="45" ht="43.5" customHeight="1">
      <c r="A45" s="48" t="inlineStr">
        <is>
          <t>10. Number of instance of deviation In valuation of securities</t>
        </is>
      </c>
      <c r="B45" s="34" t="inlineStr">
        <is>
          <t>NIL</t>
        </is>
      </c>
    </row>
    <row r="46" ht="43.5" customHeight="1">
      <c r="A46" s="48" t="inlineStr">
        <is>
          <t>11. Total value and percentage of illiquid equity shares / securities</t>
        </is>
      </c>
      <c r="B46" s="34" t="inlineStr">
        <is>
          <t>NIL</t>
        </is>
      </c>
    </row>
    <row r="48">
      <c r="A48" t="inlineStr">
        <is>
          <t>Portfolio Information</t>
        </is>
      </c>
    </row>
    <row r="49">
      <c r="A49" s="53" t="inlineStr">
        <is>
          <t>Scheme Name :</t>
        </is>
      </c>
      <c r="B49" s="53" t="inlineStr">
        <is>
          <t>BHARAT Bond FOF - April 2033</t>
        </is>
      </c>
    </row>
    <row r="50">
      <c r="A50" s="53" t="inlineStr">
        <is>
          <t>Description (if any)</t>
        </is>
      </c>
      <c r="B50" s="53" t="inlineStr">
        <is>
          <t>Fund of funds scheme (Domestic)</t>
        </is>
      </c>
    </row>
    <row r="51">
      <c r="A51" s="53" t="n"/>
      <c r="B51" s="53" t="n"/>
    </row>
    <row r="52">
      <c r="A52" s="53" t="inlineStr">
        <is>
          <t>Annualised Portfolio YTM* :</t>
        </is>
      </c>
      <c r="B52" s="54" t="n">
        <v>6.945340886371162</v>
      </c>
    </row>
    <row r="53">
      <c r="A53" s="53" t="n"/>
      <c r="B53" s="53" t="n"/>
    </row>
    <row r="54">
      <c r="A54" s="53" t="inlineStr">
        <is>
          <t>Macaulay Duration</t>
        </is>
      </c>
      <c r="B54" s="55" t="n">
        <v>5.5708</v>
      </c>
    </row>
    <row r="55">
      <c r="A55" s="53" t="inlineStr">
        <is>
          <t>Residual Maturity</t>
        </is>
      </c>
      <c r="B55" s="55" t="n">
        <v>7.174519769933121</v>
      </c>
    </row>
    <row r="56">
      <c r="A56" s="53" t="n"/>
      <c r="B56" s="53" t="n"/>
    </row>
    <row r="57">
      <c r="A57" s="53" t="inlineStr">
        <is>
          <t xml:space="preserve">As on (Date) </t>
        </is>
      </c>
      <c r="B57" s="56" t="n">
        <v>45961</v>
      </c>
    </row>
    <row r="59" ht="70" customHeight="1">
      <c r="A59" s="82" t="inlineStr">
        <is>
          <t>Scheme Name</t>
        </is>
      </c>
      <c r="B59" s="82" t="inlineStr">
        <is>
          <t>Risk- O - Meter</t>
        </is>
      </c>
      <c r="C59" s="82" t="inlineStr">
        <is>
          <t>Benchmark of the Scheme</t>
        </is>
      </c>
      <c r="D59" s="82" t="inlineStr">
        <is>
          <t>Benchmark Risk-o-meter</t>
        </is>
      </c>
    </row>
    <row r="60" ht="70" customHeight="1">
      <c r="A60" s="82" t="inlineStr">
        <is>
          <t>BHARAT Bond ETF FOF – April 2033</t>
        </is>
      </c>
      <c r="B60" s="82" t="n"/>
      <c r="C60" s="82" t="inlineStr">
        <is>
          <t>Nifty BHARAT Bond Index - April 2033</t>
        </is>
      </c>
      <c r="D60" s="82" t="n"/>
      <c r="E6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G79"/>
  <sheetViews>
    <sheetView showGridLines="0" workbookViewId="0">
      <pane ySplit="4" topLeftCell="A38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CRISIL IBX 50:50 GILT PLUS SDL SEP 2028 INDEX FUND AS ON OCTOBER 31, 2025</t>
        </is>
      </c>
    </row>
    <row r="2" ht="19.5" customHeight="1">
      <c r="A2" s="81" t="inlineStr">
        <is>
          <t>(An open-ended target maturity Index Fund investing in the constituents of CRISIL IBX 50:50 Gilt Plus SDL Index – Sep 2028. A relatively high interest rate risk and relatively low credit risk)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Government Securities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7.06% GOVT OF INDIA RED 10-04-2028</t>
        </is>
      </c>
      <c r="B13" s="30" t="inlineStr">
        <is>
          <t>IN0020230010</t>
        </is>
      </c>
      <c r="C13" s="30" t="inlineStr">
        <is>
          <t>SOVEREIGN</t>
        </is>
      </c>
      <c r="D13" s="13" t="n">
        <v>6200000</v>
      </c>
      <c r="E13" s="14" t="n">
        <v>6377.77</v>
      </c>
      <c r="F13" s="15" t="n">
        <v>0.4331</v>
      </c>
      <c r="G13" s="15" t="n">
        <v>0.058653</v>
      </c>
    </row>
    <row r="14">
      <c r="A14" s="12" t="inlineStr">
        <is>
          <t>6.13% GOVT OF INDIA RED 04-06-2028</t>
        </is>
      </c>
      <c r="B14" s="30" t="inlineStr">
        <is>
          <t>IN0020030022</t>
        </is>
      </c>
      <c r="C14" s="30" t="inlineStr">
        <is>
          <t>SOVEREIGN</t>
        </is>
      </c>
      <c r="D14" s="13" t="n">
        <v>700000</v>
      </c>
      <c r="E14" s="14" t="n">
        <v>705.13</v>
      </c>
      <c r="F14" s="15" t="n">
        <v>0.0479</v>
      </c>
      <c r="G14" s="15" t="n">
        <v>0.059032</v>
      </c>
    </row>
    <row r="15">
      <c r="A15" s="16" t="inlineStr">
        <is>
          <t>Sub Total</t>
        </is>
      </c>
      <c r="B15" s="31" t="n"/>
      <c r="C15" s="31" t="n"/>
      <c r="D15" s="17" t="n"/>
      <c r="E15" s="18" t="n">
        <v>7082.9</v>
      </c>
      <c r="F15" s="19" t="n">
        <v>0.481</v>
      </c>
      <c r="G15" s="20" t="n"/>
    </row>
    <row r="16">
      <c r="A16" s="12" t="n"/>
      <c r="B16" s="30" t="n"/>
      <c r="C16" s="30" t="n"/>
      <c r="D16" s="13" t="n"/>
      <c r="E16" s="14" t="n"/>
      <c r="F16" s="15" t="n"/>
      <c r="G16" s="15" t="n"/>
    </row>
    <row r="17">
      <c r="A17" s="16" t="inlineStr">
        <is>
          <t>State Development Loan</t>
        </is>
      </c>
      <c r="B17" s="30" t="n"/>
      <c r="C17" s="30" t="n"/>
      <c r="D17" s="13" t="n"/>
      <c r="E17" s="14" t="n"/>
      <c r="F17" s="15" t="n"/>
      <c r="G17" s="15" t="n"/>
    </row>
    <row r="18">
      <c r="A18" s="12" t="inlineStr">
        <is>
          <t>8.47% GUJARAT SDL RED 21-08-2028</t>
        </is>
      </c>
      <c r="B18" s="30" t="inlineStr">
        <is>
          <t>IN1520180077</t>
        </is>
      </c>
      <c r="C18" s="30" t="inlineStr">
        <is>
          <t>SOVEREIGN</t>
        </is>
      </c>
      <c r="D18" s="13" t="n">
        <v>5000000</v>
      </c>
      <c r="E18" s="14" t="n">
        <v>5268.73</v>
      </c>
      <c r="F18" s="15" t="n">
        <v>0.3578</v>
      </c>
      <c r="G18" s="15" t="n">
        <v>0.064431</v>
      </c>
    </row>
    <row r="19">
      <c r="A19" s="12" t="inlineStr">
        <is>
          <t>8.15% TAMIL NADU SDL RED 09-05-2028</t>
        </is>
      </c>
      <c r="B19" s="30" t="inlineStr">
        <is>
          <t>IN3120180036</t>
        </is>
      </c>
      <c r="C19" s="30" t="inlineStr">
        <is>
          <t>SOVEREIGN</t>
        </is>
      </c>
      <c r="D19" s="13" t="n">
        <v>1500000</v>
      </c>
      <c r="E19" s="14" t="n">
        <v>1563.31</v>
      </c>
      <c r="F19" s="15" t="n">
        <v>0.1062</v>
      </c>
      <c r="G19" s="15" t="n">
        <v>0.064121</v>
      </c>
    </row>
    <row r="20">
      <c r="A20" s="12" t="inlineStr">
        <is>
          <t>8.79% GUJARAT SDL RED 12-09-2028</t>
        </is>
      </c>
      <c r="B20" s="30" t="inlineStr">
        <is>
          <t>IN1520180101</t>
        </is>
      </c>
      <c r="C20" s="30" t="inlineStr">
        <is>
          <t>SOVEREIGN</t>
        </is>
      </c>
      <c r="D20" s="13" t="n">
        <v>500000</v>
      </c>
      <c r="E20" s="14" t="n">
        <v>531.53</v>
      </c>
      <c r="F20" s="15" t="n">
        <v>0.0361</v>
      </c>
      <c r="G20" s="15" t="n">
        <v>0.064431</v>
      </c>
    </row>
    <row r="21">
      <c r="A21" s="16" t="inlineStr">
        <is>
          <t>Sub Total</t>
        </is>
      </c>
      <c r="B21" s="31" t="n"/>
      <c r="C21" s="31" t="n"/>
      <c r="D21" s="17" t="n"/>
      <c r="E21" s="18" t="n">
        <v>7363.57</v>
      </c>
      <c r="F21" s="19" t="n">
        <v>0.5001</v>
      </c>
      <c r="G21" s="20" t="n"/>
    </row>
    <row r="22">
      <c r="A22" s="12" t="n"/>
      <c r="B22" s="30" t="n"/>
      <c r="C22" s="30" t="n"/>
      <c r="D22" s="13" t="n"/>
      <c r="E22" s="14" t="n"/>
      <c r="F22" s="15" t="n"/>
      <c r="G22" s="15" t="n"/>
    </row>
    <row r="23">
      <c r="A23" s="12" t="n"/>
      <c r="B23" s="30" t="n"/>
      <c r="C23" s="30" t="n"/>
      <c r="D23" s="13" t="n"/>
      <c r="E23" s="14" t="n"/>
      <c r="F23" s="15" t="n"/>
      <c r="G23" s="15" t="n"/>
    </row>
    <row r="24">
      <c r="A24" s="16" t="inlineStr">
        <is>
          <t>(b)Privately Placed/Unlisted</t>
        </is>
      </c>
      <c r="B24" s="30" t="n"/>
      <c r="C24" s="30" t="n"/>
      <c r="D24" s="13" t="n"/>
      <c r="E24" s="14" t="n"/>
      <c r="F24" s="15" t="n"/>
      <c r="G24" s="15" t="n"/>
    </row>
    <row r="25">
      <c r="A25" s="16" t="inlineStr">
        <is>
          <t>Sub Total</t>
        </is>
      </c>
      <c r="B25" s="30" t="n"/>
      <c r="C25" s="30" t="n"/>
      <c r="D25" s="13" t="n"/>
      <c r="E25" s="35" t="inlineStr">
        <is>
          <t>NIL</t>
        </is>
      </c>
      <c r="F25" s="36" t="inlineStr">
        <is>
          <t>NIL</t>
        </is>
      </c>
      <c r="G25" s="15" t="n"/>
    </row>
    <row r="26">
      <c r="A26" s="12" t="n"/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(c)Securitised Debt Instruments</t>
        </is>
      </c>
      <c r="B27" s="30" t="n"/>
      <c r="C27" s="30" t="n"/>
      <c r="D27" s="13" t="n"/>
      <c r="E27" s="14" t="n"/>
      <c r="F27" s="15" t="n"/>
      <c r="G27" s="15" t="n"/>
    </row>
    <row r="28">
      <c r="A28" s="16" t="inlineStr">
        <is>
          <t>Sub Total</t>
        </is>
      </c>
      <c r="B28" s="30" t="n"/>
      <c r="C28" s="30" t="n"/>
      <c r="D28" s="13" t="n"/>
      <c r="E28" s="35" t="inlineStr">
        <is>
          <t>NIL</t>
        </is>
      </c>
      <c r="F28" s="36" t="inlineStr">
        <is>
          <t>NIL</t>
        </is>
      </c>
      <c r="G28" s="15" t="n"/>
    </row>
    <row r="29">
      <c r="A29" s="12" t="n"/>
      <c r="B29" s="30" t="n"/>
      <c r="C29" s="30" t="n"/>
      <c r="D29" s="13" t="n"/>
      <c r="E29" s="14" t="n"/>
      <c r="F29" s="15" t="n"/>
      <c r="G29" s="15" t="n"/>
    </row>
    <row r="30">
      <c r="A30" s="21" t="inlineStr">
        <is>
          <t>TOTAL</t>
        </is>
      </c>
      <c r="B30" s="32" t="n"/>
      <c r="C30" s="32" t="n"/>
      <c r="D30" s="22" t="n"/>
      <c r="E30" s="18" t="n">
        <v>14446.47</v>
      </c>
      <c r="F30" s="19" t="n">
        <v>0.9811</v>
      </c>
      <c r="G30" s="20" t="n"/>
    </row>
    <row r="31">
      <c r="A31" s="12" t="n"/>
      <c r="B31" s="30" t="n"/>
      <c r="C31" s="30" t="n"/>
      <c r="D31" s="13" t="n"/>
      <c r="E31" s="14" t="n"/>
      <c r="F31" s="15" t="n"/>
      <c r="G31" s="15" t="n"/>
    </row>
    <row r="32">
      <c r="A32" s="12" t="n"/>
      <c r="B32" s="30" t="n"/>
      <c r="C32" s="30" t="n"/>
      <c r="D32" s="13" t="n"/>
      <c r="E32" s="14" t="n"/>
      <c r="F32" s="15" t="n"/>
      <c r="G32" s="15" t="n"/>
    </row>
    <row r="33">
      <c r="A33" s="16" t="inlineStr">
        <is>
          <t>TREPS / Reverse Repo</t>
        </is>
      </c>
      <c r="B33" s="30" t="n"/>
      <c r="C33" s="30" t="n"/>
      <c r="D33" s="13" t="n"/>
      <c r="E33" s="14" t="n"/>
      <c r="F33" s="15" t="n"/>
      <c r="G33" s="15" t="n"/>
    </row>
    <row r="34">
      <c r="A34" s="12" t="inlineStr">
        <is>
          <t>Clearing Corporation of India Ltd.</t>
        </is>
      </c>
      <c r="B34" s="30" t="n"/>
      <c r="C34" s="30" t="n"/>
      <c r="D34" s="13" t="n"/>
      <c r="E34" s="14" t="n">
        <v>92.95999999999999</v>
      </c>
      <c r="F34" s="15" t="n">
        <v>0.0063</v>
      </c>
      <c r="G34" s="15" t="n">
        <v>0.05596</v>
      </c>
    </row>
    <row r="35">
      <c r="A35" s="16" t="inlineStr">
        <is>
          <t>Sub Total</t>
        </is>
      </c>
      <c r="B35" s="31" t="n"/>
      <c r="C35" s="31" t="n"/>
      <c r="D35" s="17" t="n"/>
      <c r="E35" s="18" t="n">
        <v>92.95999999999999</v>
      </c>
      <c r="F35" s="19" t="n">
        <v>0.0063</v>
      </c>
      <c r="G35" s="20" t="n"/>
    </row>
    <row r="36">
      <c r="A36" s="12" t="n"/>
      <c r="B36" s="30" t="n"/>
      <c r="C36" s="30" t="n"/>
      <c r="D36" s="13" t="n"/>
      <c r="E36" s="14" t="n"/>
      <c r="F36" s="15" t="n"/>
      <c r="G36" s="15" t="n"/>
    </row>
    <row r="37">
      <c r="A37" s="21" t="inlineStr">
        <is>
          <t>TOTAL</t>
        </is>
      </c>
      <c r="B37" s="32" t="n"/>
      <c r="C37" s="32" t="n"/>
      <c r="D37" s="22" t="n"/>
      <c r="E37" s="18" t="n">
        <v>92.95999999999999</v>
      </c>
      <c r="F37" s="19" t="n">
        <v>0.0063</v>
      </c>
      <c r="G37" s="20" t="n"/>
    </row>
    <row r="38">
      <c r="A38" s="12" t="inlineStr">
        <is>
          <t>Accrued Interest</t>
        </is>
      </c>
      <c r="B38" s="30" t="n"/>
      <c r="C38" s="30" t="n"/>
      <c r="D38" s="13" t="n"/>
      <c r="E38" s="14" t="n">
        <v>189.8071405</v>
      </c>
      <c r="F38" s="15" t="n">
        <v>0.012889</v>
      </c>
      <c r="G38" s="15" t="n"/>
    </row>
    <row r="39">
      <c r="A39" s="12" t="inlineStr">
        <is>
          <t>Net Receivables/(Payables)</t>
        </is>
      </c>
      <c r="B39" s="30" t="n"/>
      <c r="C39" s="30" t="n"/>
      <c r="D39" s="13" t="n"/>
      <c r="E39" s="23" t="n">
        <v>-3.8971405</v>
      </c>
      <c r="F39" s="24" t="n">
        <v>-0.000289</v>
      </c>
      <c r="G39" s="15" t="n">
        <v>0.05596</v>
      </c>
    </row>
    <row r="40">
      <c r="A40" s="25" t="inlineStr">
        <is>
          <t>GRAND TOTAL</t>
        </is>
      </c>
      <c r="B40" s="33" t="n"/>
      <c r="C40" s="33" t="n"/>
      <c r="D40" s="26" t="n"/>
      <c r="E40" s="27" t="n">
        <v>14725.34</v>
      </c>
      <c r="F40" s="28" t="n">
        <v>1</v>
      </c>
      <c r="G40" s="28" t="n"/>
    </row>
    <row r="42">
      <c r="A42" s="80" t="inlineStr">
        <is>
          <t>**Non Traded Security</t>
        </is>
      </c>
    </row>
    <row r="43">
      <c r="A43" s="80" t="inlineStr">
        <is>
          <t>In accordance with SEBI Circular no. SEBI/HO/IMD/PoD2/P/CIR/2024/183 dated December 13, 2024, Debt Index Replication Factor (DIRF) is 98.77%.</t>
        </is>
      </c>
    </row>
    <row r="45">
      <c r="A45" s="80" t="inlineStr">
        <is>
          <t>Notes:</t>
        </is>
      </c>
    </row>
    <row r="46">
      <c r="A46" s="48" t="inlineStr">
        <is>
          <t>1. Security in default beyond its maturiy date</t>
        </is>
      </c>
      <c r="B46" s="34" t="inlineStr">
        <is>
          <t>NIL</t>
        </is>
      </c>
    </row>
    <row r="47">
      <c r="A47" t="inlineStr">
        <is>
          <t>2. NAV at the beginning of the period (Rs. per unit)</t>
        </is>
      </c>
    </row>
    <row r="48">
      <c r="A48" t="inlineStr">
        <is>
          <t>Plan /option (Face Value 10)</t>
        </is>
      </c>
      <c r="B48" t="inlineStr">
        <is>
          <t>As on</t>
        </is>
      </c>
      <c r="C48" t="inlineStr">
        <is>
          <t>As on</t>
        </is>
      </c>
    </row>
    <row r="49">
      <c r="B49" s="49" t="n">
        <v>45930</v>
      </c>
      <c r="C49" s="49" t="n">
        <v>45961</v>
      </c>
    </row>
    <row r="50">
      <c r="A50" t="inlineStr">
        <is>
          <t>Direct Plan  Growth Option</t>
        </is>
      </c>
      <c r="B50" t="n">
        <v>12.6361</v>
      </c>
      <c r="C50" t="n">
        <v>12.7455</v>
      </c>
    </row>
    <row r="51">
      <c r="A51" t="inlineStr">
        <is>
          <t>Direct Plan IDCW Option</t>
        </is>
      </c>
      <c r="B51" t="n">
        <v>12.6364</v>
      </c>
      <c r="C51" t="n">
        <v>12.7458</v>
      </c>
    </row>
    <row r="52">
      <c r="A52" t="inlineStr">
        <is>
          <t>Regular Plan  Growth Option</t>
        </is>
      </c>
      <c r="B52" t="n">
        <v>12.541</v>
      </c>
      <c r="C52" t="n">
        <v>12.6468</v>
      </c>
    </row>
    <row r="53">
      <c r="A53" t="inlineStr">
        <is>
          <t>Regular Plan IDCW Option</t>
        </is>
      </c>
      <c r="B53" t="n">
        <v>12.541</v>
      </c>
      <c r="C53" t="n">
        <v>12.6467</v>
      </c>
    </row>
    <row r="55">
      <c r="A55" t="inlineStr">
        <is>
          <t xml:space="preserve">3. Total Dividend (Net) declared during the month </t>
        </is>
      </c>
      <c r="B55" s="34" t="inlineStr">
        <is>
          <t>NIL</t>
        </is>
      </c>
    </row>
    <row r="56">
      <c r="A56" t="inlineStr">
        <is>
          <t>4. Bonus was declared during the month</t>
        </is>
      </c>
      <c r="B56" s="34" t="inlineStr">
        <is>
          <t>NIL</t>
        </is>
      </c>
    </row>
    <row r="57" ht="29" customHeight="1">
      <c r="A57" s="48" t="inlineStr">
        <is>
          <t>5. Investment in Repo of Corporate Debt Securities during the month ended October 31, 2025</t>
        </is>
      </c>
      <c r="B57" s="34" t="inlineStr">
        <is>
          <t>NIL</t>
        </is>
      </c>
    </row>
    <row r="58" ht="29" customHeight="1">
      <c r="A58" s="48" t="inlineStr">
        <is>
          <t>6. Investment in foreign securities/ADRs/GDRs at the end of the month</t>
        </is>
      </c>
      <c r="B58" s="34" t="inlineStr">
        <is>
          <t>NIL</t>
        </is>
      </c>
    </row>
    <row r="59">
      <c r="A59" t="inlineStr">
        <is>
          <t>7. Average Portfolio Maturity</t>
        </is>
      </c>
      <c r="B59" s="51">
        <f>B74</f>
        <v/>
      </c>
    </row>
    <row r="60" ht="43.5" customHeight="1">
      <c r="A60" s="48" t="inlineStr">
        <is>
          <t>8. Total gross exposure to derivative instruments (excluding reversed positions) at the end of the month (Rs. in Lakhs)</t>
        </is>
      </c>
      <c r="B60" s="34" t="inlineStr">
        <is>
          <t>NIL</t>
        </is>
      </c>
    </row>
    <row r="61">
      <c r="B61" s="34" t="n"/>
    </row>
    <row r="62" ht="29" customHeight="1">
      <c r="A62" s="48" t="inlineStr">
        <is>
          <t>9. Margin Deposits includes Margin money placed on derivatives other than margin money placed with bank</t>
        </is>
      </c>
      <c r="B62" s="34" t="inlineStr">
        <is>
          <t>NIL</t>
        </is>
      </c>
    </row>
    <row r="63" ht="29" customHeight="1">
      <c r="A63" s="48" t="inlineStr">
        <is>
          <t>10. Value of investment made by other schemes under same management (Rs. In Lakhs)</t>
        </is>
      </c>
      <c r="B63" t="inlineStr">
        <is>
          <t>NIL</t>
        </is>
      </c>
    </row>
    <row r="64" ht="29" customHeight="1">
      <c r="A64" s="48" t="inlineStr">
        <is>
          <t>11. Number of instance of deviation In valuation of securities</t>
        </is>
      </c>
      <c r="B64" s="34" t="inlineStr">
        <is>
          <t>NIL</t>
        </is>
      </c>
    </row>
    <row r="65" ht="29" customHeight="1">
      <c r="A65" s="48" t="inlineStr">
        <is>
          <t>12. Total value and percentage of illiquid equity shares / securities</t>
        </is>
      </c>
      <c r="B65" s="34" t="inlineStr">
        <is>
          <t>NIL</t>
        </is>
      </c>
    </row>
    <row r="67">
      <c r="A67" t="inlineStr">
        <is>
          <t>Portfolio Information</t>
        </is>
      </c>
    </row>
    <row r="68" ht="58" customHeight="1">
      <c r="A68" s="53" t="inlineStr">
        <is>
          <t>Scheme Name :</t>
        </is>
      </c>
      <c r="B68" s="57" t="inlineStr">
        <is>
          <t xml:space="preserve">EDELWEISS CRISIL IBX 50:50 GILT PLUS SDL SEP 2028 INDEX FUND </t>
        </is>
      </c>
    </row>
    <row r="69" ht="43.5" customHeight="1">
      <c r="A69" s="53" t="inlineStr">
        <is>
          <t>Description (if any)</t>
        </is>
      </c>
      <c r="B69" s="57" t="inlineStr">
        <is>
          <t>CRISIL Gilt Plus SDL 5050 Sep 2028 Index Fund</t>
        </is>
      </c>
    </row>
    <row r="70">
      <c r="A70" s="53" t="n"/>
      <c r="B70" s="53" t="n"/>
    </row>
    <row r="71">
      <c r="A71" s="53" t="inlineStr">
        <is>
          <t>Annualised Portfolio YTM* :</t>
        </is>
      </c>
      <c r="B71" s="54" t="n">
        <v>6.156718521456163</v>
      </c>
    </row>
    <row r="72">
      <c r="A72" s="53" t="n"/>
      <c r="B72" s="53" t="n"/>
    </row>
    <row r="73">
      <c r="A73" s="53" t="inlineStr">
        <is>
          <t>Macaulay Duration</t>
        </is>
      </c>
      <c r="B73" s="55" t="n">
        <v>2.3679</v>
      </c>
    </row>
    <row r="74">
      <c r="A74" s="53" t="inlineStr">
        <is>
          <t>Residual Maturity</t>
        </is>
      </c>
      <c r="B74" s="55" t="n">
        <v>2.590419943977704</v>
      </c>
    </row>
    <row r="75">
      <c r="A75" s="53" t="n"/>
      <c r="B75" s="53" t="n"/>
    </row>
    <row r="76">
      <c r="A76" s="53" t="inlineStr">
        <is>
          <t xml:space="preserve">As on (Date) </t>
        </is>
      </c>
      <c r="B76" s="56" t="n">
        <v>45961</v>
      </c>
    </row>
    <row r="78" ht="70" customHeight="1">
      <c r="A78" s="82" t="inlineStr">
        <is>
          <t>Scheme Name</t>
        </is>
      </c>
      <c r="B78" s="82" t="inlineStr">
        <is>
          <t>Risk- O - Meter</t>
        </is>
      </c>
      <c r="C78" s="82" t="inlineStr">
        <is>
          <t>Benchmark of the Scheme</t>
        </is>
      </c>
      <c r="D78" s="82" t="inlineStr">
        <is>
          <t>Benchmark Risk-o-meter</t>
        </is>
      </c>
    </row>
    <row r="79" ht="70" customHeight="1">
      <c r="A79" s="82" t="inlineStr">
        <is>
          <t>Edelweiss CRISIL IBX 50-50 Gilt Plus SDL Sep 2028 Index Fund</t>
        </is>
      </c>
      <c r="B79" s="82" t="n"/>
      <c r="C79" s="82" t="inlineStr">
        <is>
          <t>CRISIL IBX 50:50 Gilt Plus SDL Index - Sep 2028</t>
        </is>
      </c>
      <c r="D79" s="82" t="n"/>
      <c r="E7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G145"/>
  <sheetViews>
    <sheetView showGridLines="0" workbookViewId="0">
      <pane ySplit="4" topLeftCell="A99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ELSS TAX SAVER FUND AS ON OCTOBER 31, 2025</t>
        </is>
      </c>
    </row>
    <row r="2" ht="19.5" customHeight="1">
      <c r="A2" s="81" t="inlineStr">
        <is>
          <t>(An open ended equity linked saving scheme with a statutory lock in of 3 years and tax benefit)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275690</v>
      </c>
      <c r="E8" s="14" t="n">
        <v>2721.89</v>
      </c>
      <c r="F8" s="15" t="n">
        <v>0.0619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154769</v>
      </c>
      <c r="E9" s="14" t="n">
        <v>2300.49</v>
      </c>
      <c r="F9" s="15" t="n">
        <v>0.0523</v>
      </c>
      <c r="G9" s="15" t="n"/>
    </row>
    <row r="10">
      <c r="A10" s="12" t="inlineStr">
        <is>
          <t>Bharti Airtel Ltd.</t>
        </is>
      </c>
      <c r="B10" s="30" t="inlineStr">
        <is>
          <t>INE397D01024</t>
        </is>
      </c>
      <c r="C10" s="30" t="inlineStr">
        <is>
          <t>Telecom - Services</t>
        </is>
      </c>
      <c r="D10" s="13" t="n">
        <v>84003</v>
      </c>
      <c r="E10" s="14" t="n">
        <v>1725.84</v>
      </c>
      <c r="F10" s="15" t="n">
        <v>0.0393</v>
      </c>
      <c r="G10" s="15" t="n"/>
    </row>
    <row r="11">
      <c r="A11" s="12" t="inlineStr">
        <is>
          <t>ICICI Bank Ltd.</t>
        </is>
      </c>
      <c r="B11" s="30" t="inlineStr">
        <is>
          <t>INE090A01021</t>
        </is>
      </c>
      <c r="C11" s="30" t="inlineStr">
        <is>
          <t>Banks</t>
        </is>
      </c>
      <c r="D11" s="13" t="n">
        <v>126563</v>
      </c>
      <c r="E11" s="14" t="n">
        <v>1702.65</v>
      </c>
      <c r="F11" s="15" t="n">
        <v>0.0387</v>
      </c>
      <c r="G11" s="15" t="n"/>
    </row>
    <row r="12">
      <c r="A12" s="12" t="inlineStr">
        <is>
          <t>State Bank of India</t>
        </is>
      </c>
      <c r="B12" s="30" t="inlineStr">
        <is>
          <t>INE062A01020</t>
        </is>
      </c>
      <c r="C12" s="30" t="inlineStr">
        <is>
          <t>Banks</t>
        </is>
      </c>
      <c r="D12" s="13" t="n">
        <v>149214</v>
      </c>
      <c r="E12" s="14" t="n">
        <v>1398.14</v>
      </c>
      <c r="F12" s="15" t="n">
        <v>0.0318</v>
      </c>
      <c r="G12" s="15" t="n"/>
    </row>
    <row r="13">
      <c r="A13" s="12" t="inlineStr">
        <is>
          <t>Larsen &amp; Toubro Ltd.</t>
        </is>
      </c>
      <c r="B13" s="30" t="inlineStr">
        <is>
          <t>INE018A01030</t>
        </is>
      </c>
      <c r="C13" s="30" t="inlineStr">
        <is>
          <t>Construction</t>
        </is>
      </c>
      <c r="D13" s="13" t="n">
        <v>33431</v>
      </c>
      <c r="E13" s="14" t="n">
        <v>1347.57</v>
      </c>
      <c r="F13" s="15" t="n">
        <v>0.0307</v>
      </c>
      <c r="G13" s="15" t="n"/>
    </row>
    <row r="14">
      <c r="A14" s="12" t="inlineStr">
        <is>
          <t>Bharat Electronics Ltd.</t>
        </is>
      </c>
      <c r="B14" s="30" t="inlineStr">
        <is>
          <t>INE263A01024</t>
        </is>
      </c>
      <c r="C14" s="30" t="inlineStr">
        <is>
          <t>Aerospace &amp; Defense</t>
        </is>
      </c>
      <c r="D14" s="13" t="n">
        <v>219943</v>
      </c>
      <c r="E14" s="14" t="n">
        <v>937.1799999999999</v>
      </c>
      <c r="F14" s="15" t="n">
        <v>0.0213</v>
      </c>
      <c r="G14" s="15" t="n"/>
    </row>
    <row r="15">
      <c r="A15" s="12" t="inlineStr">
        <is>
          <t>Muthoot Finance Ltd.</t>
        </is>
      </c>
      <c r="B15" s="30" t="inlineStr">
        <is>
          <t>INE414G01012</t>
        </is>
      </c>
      <c r="C15" s="30" t="inlineStr">
        <is>
          <t>Finance</t>
        </is>
      </c>
      <c r="D15" s="13" t="n">
        <v>28474</v>
      </c>
      <c r="E15" s="14" t="n">
        <v>905.1</v>
      </c>
      <c r="F15" s="15" t="n">
        <v>0.0206</v>
      </c>
      <c r="G15" s="15" t="n"/>
    </row>
    <row r="16">
      <c r="A16" s="12" t="inlineStr">
        <is>
          <t>Infosys Ltd.</t>
        </is>
      </c>
      <c r="B16" s="30" t="inlineStr">
        <is>
          <t>INE009A01021</t>
        </is>
      </c>
      <c r="C16" s="30" t="inlineStr">
        <is>
          <t>IT - Software</t>
        </is>
      </c>
      <c r="D16" s="13" t="n">
        <v>59889</v>
      </c>
      <c r="E16" s="14" t="n">
        <v>887.73</v>
      </c>
      <c r="F16" s="15" t="n">
        <v>0.0202</v>
      </c>
      <c r="G16" s="15" t="n"/>
    </row>
    <row r="17">
      <c r="A17" s="12" t="inlineStr">
        <is>
          <t>Mahindra &amp; Mahindra Ltd.</t>
        </is>
      </c>
      <c r="B17" s="30" t="inlineStr">
        <is>
          <t>INE101A01026</t>
        </is>
      </c>
      <c r="C17" s="30" t="inlineStr">
        <is>
          <t>Automobiles</t>
        </is>
      </c>
      <c r="D17" s="13" t="n">
        <v>24276</v>
      </c>
      <c r="E17" s="14" t="n">
        <v>846.55</v>
      </c>
      <c r="F17" s="15" t="n">
        <v>0.0193</v>
      </c>
      <c r="G17" s="15" t="n"/>
    </row>
    <row r="18">
      <c r="A18" s="12" t="inlineStr">
        <is>
          <t>Kotak Mahindra Bank Ltd.</t>
        </is>
      </c>
      <c r="B18" s="30" t="inlineStr">
        <is>
          <t>INE237A01028</t>
        </is>
      </c>
      <c r="C18" s="30" t="inlineStr">
        <is>
          <t>Banks</t>
        </is>
      </c>
      <c r="D18" s="13" t="n">
        <v>38039</v>
      </c>
      <c r="E18" s="14" t="n">
        <v>799.66</v>
      </c>
      <c r="F18" s="15" t="n">
        <v>0.0182</v>
      </c>
      <c r="G18" s="15" t="n"/>
    </row>
    <row r="19">
      <c r="A19" s="12" t="inlineStr">
        <is>
          <t>BSE Ltd.</t>
        </is>
      </c>
      <c r="B19" s="30" t="inlineStr">
        <is>
          <t>INE118H01025</t>
        </is>
      </c>
      <c r="C19" s="30" t="inlineStr">
        <is>
          <t>Capital Markets</t>
        </is>
      </c>
      <c r="D19" s="13" t="n">
        <v>32031</v>
      </c>
      <c r="E19" s="14" t="n">
        <v>794.05</v>
      </c>
      <c r="F19" s="15" t="n">
        <v>0.0181</v>
      </c>
      <c r="G19" s="15" t="n"/>
    </row>
    <row r="20">
      <c r="A20" s="12" t="inlineStr">
        <is>
          <t>Multi Commodity Exchange Of India Ltd.</t>
        </is>
      </c>
      <c r="B20" s="30" t="inlineStr">
        <is>
          <t>INE745G01035</t>
        </is>
      </c>
      <c r="C20" s="30" t="inlineStr">
        <is>
          <t>Capital Markets</t>
        </is>
      </c>
      <c r="D20" s="13" t="n">
        <v>8539</v>
      </c>
      <c r="E20" s="14" t="n">
        <v>789.3</v>
      </c>
      <c r="F20" s="15" t="n">
        <v>0.018</v>
      </c>
      <c r="G20" s="15" t="n"/>
    </row>
    <row r="21">
      <c r="A21" s="12" t="inlineStr">
        <is>
          <t>Ultratech Cement Ltd.</t>
        </is>
      </c>
      <c r="B21" s="30" t="inlineStr">
        <is>
          <t>INE481G01011</t>
        </is>
      </c>
      <c r="C21" s="30" t="inlineStr">
        <is>
          <t>Cement &amp; Cement Products</t>
        </is>
      </c>
      <c r="D21" s="13" t="n">
        <v>6246</v>
      </c>
      <c r="E21" s="14" t="n">
        <v>746.21</v>
      </c>
      <c r="F21" s="15" t="n">
        <v>0.017</v>
      </c>
      <c r="G21" s="15" t="n"/>
    </row>
    <row r="22">
      <c r="A22" s="12" t="inlineStr">
        <is>
          <t>Trent Ltd.</t>
        </is>
      </c>
      <c r="B22" s="30" t="inlineStr">
        <is>
          <t>INE849A01020</t>
        </is>
      </c>
      <c r="C22" s="30" t="inlineStr">
        <is>
          <t>Retailing</t>
        </is>
      </c>
      <c r="D22" s="13" t="n">
        <v>15256</v>
      </c>
      <c r="E22" s="14" t="n">
        <v>716.16</v>
      </c>
      <c r="F22" s="15" t="n">
        <v>0.0163</v>
      </c>
      <c r="G22" s="15" t="n"/>
    </row>
    <row r="23">
      <c r="A23" s="12" t="inlineStr">
        <is>
          <t>Sun Pharmaceutical Industries Ltd.</t>
        </is>
      </c>
      <c r="B23" s="30" t="inlineStr">
        <is>
          <t>INE044A01036</t>
        </is>
      </c>
      <c r="C23" s="30" t="inlineStr">
        <is>
          <t>Pharmaceuticals &amp; Biotechnology</t>
        </is>
      </c>
      <c r="D23" s="13" t="n">
        <v>39348</v>
      </c>
      <c r="E23" s="14" t="n">
        <v>665.26</v>
      </c>
      <c r="F23" s="15" t="n">
        <v>0.0151</v>
      </c>
      <c r="G23" s="15" t="n"/>
    </row>
    <row r="24">
      <c r="A24" s="12" t="inlineStr">
        <is>
          <t>NTPC Ltd.</t>
        </is>
      </c>
      <c r="B24" s="30" t="inlineStr">
        <is>
          <t>INE733E01010</t>
        </is>
      </c>
      <c r="C24" s="30" t="inlineStr">
        <is>
          <t>Power</t>
        </is>
      </c>
      <c r="D24" s="13" t="n">
        <v>183670</v>
      </c>
      <c r="E24" s="14" t="n">
        <v>618.88</v>
      </c>
      <c r="F24" s="15" t="n">
        <v>0.0141</v>
      </c>
      <c r="G24" s="15" t="n"/>
    </row>
    <row r="25">
      <c r="A25" s="12" t="inlineStr">
        <is>
          <t>Hindustan Unilever Ltd.</t>
        </is>
      </c>
      <c r="B25" s="30" t="inlineStr">
        <is>
          <t>INE030A01027</t>
        </is>
      </c>
      <c r="C25" s="30" t="inlineStr">
        <is>
          <t>Diversified FMCG</t>
        </is>
      </c>
      <c r="D25" s="13" t="n">
        <v>24911</v>
      </c>
      <c r="E25" s="14" t="n">
        <v>614.1799999999999</v>
      </c>
      <c r="F25" s="15" t="n">
        <v>0.014</v>
      </c>
      <c r="G25" s="15" t="n"/>
    </row>
    <row r="26">
      <c r="A26" s="12" t="inlineStr">
        <is>
          <t>Gabriel India Ltd.</t>
        </is>
      </c>
      <c r="B26" s="30" t="inlineStr">
        <is>
          <t>INE524A01029</t>
        </is>
      </c>
      <c r="C26" s="30" t="inlineStr">
        <is>
          <t>Auto Components</t>
        </is>
      </c>
      <c r="D26" s="13" t="n">
        <v>48149</v>
      </c>
      <c r="E26" s="14" t="n">
        <v>613.37</v>
      </c>
      <c r="F26" s="15" t="n">
        <v>0.014</v>
      </c>
      <c r="G26" s="15" t="n"/>
    </row>
    <row r="27">
      <c r="A27" s="12" t="inlineStr">
        <is>
          <t>Creditaccess Grameen Ltd.</t>
        </is>
      </c>
      <c r="B27" s="30" t="inlineStr">
        <is>
          <t>INE741K01010</t>
        </is>
      </c>
      <c r="C27" s="30" t="inlineStr">
        <is>
          <t>Finance</t>
        </is>
      </c>
      <c r="D27" s="13" t="n">
        <v>42114</v>
      </c>
      <c r="E27" s="14" t="n">
        <v>599.53</v>
      </c>
      <c r="F27" s="15" t="n">
        <v>0.0136</v>
      </c>
      <c r="G27" s="15" t="n"/>
    </row>
    <row r="28">
      <c r="A28" s="12" t="inlineStr">
        <is>
          <t>Karur Vysya Bank Ltd.</t>
        </is>
      </c>
      <c r="B28" s="30" t="inlineStr">
        <is>
          <t>INE036D01028</t>
        </is>
      </c>
      <c r="C28" s="30" t="inlineStr">
        <is>
          <t>Banks</t>
        </is>
      </c>
      <c r="D28" s="13" t="n">
        <v>239574</v>
      </c>
      <c r="E28" s="14" t="n">
        <v>582.52</v>
      </c>
      <c r="F28" s="15" t="n">
        <v>0.0133</v>
      </c>
      <c r="G28" s="15" t="n"/>
    </row>
    <row r="29">
      <c r="A29" s="12" t="inlineStr">
        <is>
          <t>Netweb Technologies India Ltd.</t>
        </is>
      </c>
      <c r="B29" s="30" t="inlineStr">
        <is>
          <t>INE0NT901020</t>
        </is>
      </c>
      <c r="C29" s="30" t="inlineStr">
        <is>
          <t>IT - Services</t>
        </is>
      </c>
      <c r="D29" s="13" t="n">
        <v>14122</v>
      </c>
      <c r="E29" s="14" t="n">
        <v>570.22</v>
      </c>
      <c r="F29" s="15" t="n">
        <v>0.013</v>
      </c>
      <c r="G29" s="15" t="n"/>
    </row>
    <row r="30">
      <c r="A30" s="12" t="inlineStr">
        <is>
          <t>Bikaji Foods International Ltd.</t>
        </is>
      </c>
      <c r="B30" s="30" t="inlineStr">
        <is>
          <t>INE00E101023</t>
        </is>
      </c>
      <c r="C30" s="30" t="inlineStr">
        <is>
          <t>Food Products</t>
        </is>
      </c>
      <c r="D30" s="13" t="n">
        <v>74140</v>
      </c>
      <c r="E30" s="14" t="n">
        <v>541.67</v>
      </c>
      <c r="F30" s="15" t="n">
        <v>0.0123</v>
      </c>
      <c r="G30" s="15" t="n"/>
    </row>
    <row r="31">
      <c r="A31" s="12" t="inlineStr">
        <is>
          <t>HCL Technologies Ltd.</t>
        </is>
      </c>
      <c r="B31" s="30" t="inlineStr">
        <is>
          <t>INE860A01027</t>
        </is>
      </c>
      <c r="C31" s="30" t="inlineStr">
        <is>
          <t>IT - Software</t>
        </is>
      </c>
      <c r="D31" s="13" t="n">
        <v>34446</v>
      </c>
      <c r="E31" s="14" t="n">
        <v>530.99</v>
      </c>
      <c r="F31" s="15" t="n">
        <v>0.0121</v>
      </c>
      <c r="G31" s="15" t="n"/>
    </row>
    <row r="32">
      <c r="A32" s="12" t="inlineStr">
        <is>
          <t>ITC Ltd.</t>
        </is>
      </c>
      <c r="B32" s="30" t="inlineStr">
        <is>
          <t>INE154A01025</t>
        </is>
      </c>
      <c r="C32" s="30" t="inlineStr">
        <is>
          <t>Diversified FMCG</t>
        </is>
      </c>
      <c r="D32" s="13" t="n">
        <v>123968</v>
      </c>
      <c r="E32" s="14" t="n">
        <v>521.1</v>
      </c>
      <c r="F32" s="15" t="n">
        <v>0.0119</v>
      </c>
      <c r="G32" s="15" t="n"/>
    </row>
    <row r="33">
      <c r="A33" s="12" t="inlineStr">
        <is>
          <t>Torrent Pharmaceuticals Ltd.</t>
        </is>
      </c>
      <c r="B33" s="30" t="inlineStr">
        <is>
          <t>INE685A01028</t>
        </is>
      </c>
      <c r="C33" s="30" t="inlineStr">
        <is>
          <t>Pharmaceuticals &amp; Biotechnology</t>
        </is>
      </c>
      <c r="D33" s="13" t="n">
        <v>14589</v>
      </c>
      <c r="E33" s="14" t="n">
        <v>519.38</v>
      </c>
      <c r="F33" s="15" t="n">
        <v>0.0118</v>
      </c>
      <c r="G33" s="15" t="n"/>
    </row>
    <row r="34">
      <c r="A34" s="12" t="inlineStr">
        <is>
          <t>Axis Bank Ltd.</t>
        </is>
      </c>
      <c r="B34" s="30" t="inlineStr">
        <is>
          <t>INE238A01034</t>
        </is>
      </c>
      <c r="C34" s="30" t="inlineStr">
        <is>
          <t>Banks</t>
        </is>
      </c>
      <c r="D34" s="13" t="n">
        <v>41786</v>
      </c>
      <c r="E34" s="14" t="n">
        <v>515.14</v>
      </c>
      <c r="F34" s="15" t="n">
        <v>0.0117</v>
      </c>
      <c r="G34" s="15" t="n"/>
    </row>
    <row r="35">
      <c r="A35" s="12" t="inlineStr">
        <is>
          <t>SBI Life Insurance Company Ltd.</t>
        </is>
      </c>
      <c r="B35" s="30" t="inlineStr">
        <is>
          <t>INE123W01016</t>
        </is>
      </c>
      <c r="C35" s="30" t="inlineStr">
        <is>
          <t>Insurance</t>
        </is>
      </c>
      <c r="D35" s="13" t="n">
        <v>25823</v>
      </c>
      <c r="E35" s="14" t="n">
        <v>505.02</v>
      </c>
      <c r="F35" s="15" t="n">
        <v>0.0115</v>
      </c>
      <c r="G35" s="15" t="n"/>
    </row>
    <row r="36">
      <c r="A36" s="12" t="inlineStr">
        <is>
          <t>Cholamandalam Investment &amp; Finance Company Ltd.</t>
        </is>
      </c>
      <c r="B36" s="30" t="inlineStr">
        <is>
          <t>INE121A01024</t>
        </is>
      </c>
      <c r="C36" s="30" t="inlineStr">
        <is>
          <t>Finance</t>
        </is>
      </c>
      <c r="D36" s="13" t="n">
        <v>29328</v>
      </c>
      <c r="E36" s="14" t="n">
        <v>497.64</v>
      </c>
      <c r="F36" s="15" t="n">
        <v>0.0113</v>
      </c>
      <c r="G36" s="15" t="n"/>
    </row>
    <row r="37">
      <c r="A37" s="12" t="inlineStr">
        <is>
          <t>Indian Bank</t>
        </is>
      </c>
      <c r="B37" s="30" t="inlineStr">
        <is>
          <t>INE562A01011</t>
        </is>
      </c>
      <c r="C37" s="30" t="inlineStr">
        <is>
          <t>Banks</t>
        </is>
      </c>
      <c r="D37" s="13" t="n">
        <v>56714</v>
      </c>
      <c r="E37" s="14" t="n">
        <v>487</v>
      </c>
      <c r="F37" s="15" t="n">
        <v>0.0111</v>
      </c>
      <c r="G37" s="15" t="n"/>
    </row>
    <row r="38">
      <c r="A38" s="12" t="inlineStr">
        <is>
          <t>Persistent Systems Ltd.</t>
        </is>
      </c>
      <c r="B38" s="30" t="inlineStr">
        <is>
          <t>INE262H01021</t>
        </is>
      </c>
      <c r="C38" s="30" t="inlineStr">
        <is>
          <t>IT - Software</t>
        </is>
      </c>
      <c r="D38" s="13" t="n">
        <v>8130</v>
      </c>
      <c r="E38" s="14" t="n">
        <v>481.02</v>
      </c>
      <c r="F38" s="15" t="n">
        <v>0.0109</v>
      </c>
      <c r="G38" s="15" t="n"/>
    </row>
    <row r="39">
      <c r="A39" s="12" t="inlineStr">
        <is>
          <t>Tech Mahindra Ltd.</t>
        </is>
      </c>
      <c r="B39" s="30" t="inlineStr">
        <is>
          <t>INE669C01036</t>
        </is>
      </c>
      <c r="C39" s="30" t="inlineStr">
        <is>
          <t>IT - Software</t>
        </is>
      </c>
      <c r="D39" s="13" t="n">
        <v>33651</v>
      </c>
      <c r="E39" s="14" t="n">
        <v>479.32</v>
      </c>
      <c r="F39" s="15" t="n">
        <v>0.0109</v>
      </c>
      <c r="G39" s="15" t="n"/>
    </row>
    <row r="40">
      <c r="A40" s="12" t="inlineStr">
        <is>
          <t>City Union Bank Ltd.</t>
        </is>
      </c>
      <c r="B40" s="30" t="inlineStr">
        <is>
          <t>INE491A01021</t>
        </is>
      </c>
      <c r="C40" s="30" t="inlineStr">
        <is>
          <t>Banks</t>
        </is>
      </c>
      <c r="D40" s="13" t="n">
        <v>206897</v>
      </c>
      <c r="E40" s="14" t="n">
        <v>473.11</v>
      </c>
      <c r="F40" s="15" t="n">
        <v>0.0108</v>
      </c>
      <c r="G40" s="15" t="n"/>
    </row>
    <row r="41">
      <c r="A41" s="12" t="inlineStr">
        <is>
          <t>PB Fintech Ltd.</t>
        </is>
      </c>
      <c r="B41" s="30" t="inlineStr">
        <is>
          <t>INE417T01026</t>
        </is>
      </c>
      <c r="C41" s="30" t="inlineStr">
        <is>
          <t>Financial Technology (Fintech)</t>
        </is>
      </c>
      <c r="D41" s="13" t="n">
        <v>26469</v>
      </c>
      <c r="E41" s="14" t="n">
        <v>472.58</v>
      </c>
      <c r="F41" s="15" t="n">
        <v>0.0108</v>
      </c>
      <c r="G41" s="15" t="n"/>
    </row>
    <row r="42">
      <c r="A42" s="12" t="inlineStr">
        <is>
          <t>Max Healthcare Institute Ltd.</t>
        </is>
      </c>
      <c r="B42" s="30" t="inlineStr">
        <is>
          <t>INE027H01010</t>
        </is>
      </c>
      <c r="C42" s="30" t="inlineStr">
        <is>
          <t>Healthcare Services</t>
        </is>
      </c>
      <c r="D42" s="13" t="n">
        <v>40506</v>
      </c>
      <c r="E42" s="14" t="n">
        <v>464.93</v>
      </c>
      <c r="F42" s="15" t="n">
        <v>0.0106</v>
      </c>
      <c r="G42" s="15" t="n"/>
    </row>
    <row r="43">
      <c r="A43" s="12" t="inlineStr">
        <is>
          <t>Samvardhana Motherson International Ltd.</t>
        </is>
      </c>
      <c r="B43" s="30" t="inlineStr">
        <is>
          <t>INE775A01035</t>
        </is>
      </c>
      <c r="C43" s="30" t="inlineStr">
        <is>
          <t>Auto Components</t>
        </is>
      </c>
      <c r="D43" s="13" t="n">
        <v>439713</v>
      </c>
      <c r="E43" s="14" t="n">
        <v>463.41</v>
      </c>
      <c r="F43" s="15" t="n">
        <v>0.0105</v>
      </c>
      <c r="G43" s="15" t="n"/>
    </row>
    <row r="44">
      <c r="A44" s="12" t="inlineStr">
        <is>
          <t>L&amp;T Finance Ltd.</t>
        </is>
      </c>
      <c r="B44" s="30" t="inlineStr">
        <is>
          <t>INE498L01015</t>
        </is>
      </c>
      <c r="C44" s="30" t="inlineStr">
        <is>
          <t>Finance</t>
        </is>
      </c>
      <c r="D44" s="13" t="n">
        <v>170406</v>
      </c>
      <c r="E44" s="14" t="n">
        <v>460.93</v>
      </c>
      <c r="F44" s="15" t="n">
        <v>0.0105</v>
      </c>
      <c r="G44" s="15" t="n"/>
    </row>
    <row r="45">
      <c r="A45" s="12" t="inlineStr">
        <is>
          <t>Tata Consultancy Services Ltd.</t>
        </is>
      </c>
      <c r="B45" s="30" t="inlineStr">
        <is>
          <t>INE467B01029</t>
        </is>
      </c>
      <c r="C45" s="30" t="inlineStr">
        <is>
          <t>IT - Software</t>
        </is>
      </c>
      <c r="D45" s="13" t="n">
        <v>15057</v>
      </c>
      <c r="E45" s="14" t="n">
        <v>460.44</v>
      </c>
      <c r="F45" s="15" t="n">
        <v>0.0105</v>
      </c>
      <c r="G45" s="15" t="n"/>
    </row>
    <row r="46">
      <c r="A46" s="12" t="inlineStr">
        <is>
          <t>Coforge Ltd.</t>
        </is>
      </c>
      <c r="B46" s="30" t="inlineStr">
        <is>
          <t>INE591G01025</t>
        </is>
      </c>
      <c r="C46" s="30" t="inlineStr">
        <is>
          <t>IT - Software</t>
        </is>
      </c>
      <c r="D46" s="13" t="n">
        <v>23630</v>
      </c>
      <c r="E46" s="14" t="n">
        <v>420.17</v>
      </c>
      <c r="F46" s="15" t="n">
        <v>0.009599999999999999</v>
      </c>
      <c r="G46" s="15" t="n"/>
    </row>
    <row r="47">
      <c r="A47" s="12" t="inlineStr">
        <is>
          <t>Maruti Suzuki India Ltd.</t>
        </is>
      </c>
      <c r="B47" s="30" t="inlineStr">
        <is>
          <t>INE585B01010</t>
        </is>
      </c>
      <c r="C47" s="30" t="inlineStr">
        <is>
          <t>Automobiles</t>
        </is>
      </c>
      <c r="D47" s="13" t="n">
        <v>2501</v>
      </c>
      <c r="E47" s="14" t="n">
        <v>404.81</v>
      </c>
      <c r="F47" s="15" t="n">
        <v>0.0092</v>
      </c>
      <c r="G47" s="15" t="n"/>
    </row>
    <row r="48">
      <c r="A48" s="12" t="inlineStr">
        <is>
          <t>Zensar Technologies Ltd.</t>
        </is>
      </c>
      <c r="B48" s="30" t="inlineStr">
        <is>
          <t>INE520A01027</t>
        </is>
      </c>
      <c r="C48" s="30" t="inlineStr">
        <is>
          <t>IT - Software</t>
        </is>
      </c>
      <c r="D48" s="13" t="n">
        <v>48398</v>
      </c>
      <c r="E48" s="14" t="n">
        <v>386</v>
      </c>
      <c r="F48" s="15" t="n">
        <v>0.008800000000000001</v>
      </c>
      <c r="G48" s="15" t="n"/>
    </row>
    <row r="49">
      <c r="A49" s="12" t="inlineStr">
        <is>
          <t>TVS Motor Company Ltd.</t>
        </is>
      </c>
      <c r="B49" s="30" t="inlineStr">
        <is>
          <t>INE494B01023</t>
        </is>
      </c>
      <c r="C49" s="30" t="inlineStr">
        <is>
          <t>Automobiles</t>
        </is>
      </c>
      <c r="D49" s="13" t="n">
        <v>10395</v>
      </c>
      <c r="E49" s="14" t="n">
        <v>364.73</v>
      </c>
      <c r="F49" s="15" t="n">
        <v>0.0083</v>
      </c>
      <c r="G49" s="15" t="n"/>
    </row>
    <row r="50">
      <c r="A50" s="12" t="inlineStr">
        <is>
          <t>Titan Company Ltd.</t>
        </is>
      </c>
      <c r="B50" s="30" t="inlineStr">
        <is>
          <t>INE280A01028</t>
        </is>
      </c>
      <c r="C50" s="30" t="inlineStr">
        <is>
          <t>Consumer Durables</t>
        </is>
      </c>
      <c r="D50" s="13" t="n">
        <v>9427</v>
      </c>
      <c r="E50" s="14" t="n">
        <v>353.2</v>
      </c>
      <c r="F50" s="15" t="n">
        <v>0.008</v>
      </c>
      <c r="G50" s="15" t="n"/>
    </row>
    <row r="51">
      <c r="A51" s="12" t="inlineStr">
        <is>
          <t>India Shelter Finance Corporation Ltd.</t>
        </is>
      </c>
      <c r="B51" s="30" t="inlineStr">
        <is>
          <t>INE922K01024</t>
        </is>
      </c>
      <c r="C51" s="30" t="inlineStr">
        <is>
          <t>Finance</t>
        </is>
      </c>
      <c r="D51" s="13" t="n">
        <v>39480</v>
      </c>
      <c r="E51" s="14" t="n">
        <v>348.94</v>
      </c>
      <c r="F51" s="15" t="n">
        <v>0.007900000000000001</v>
      </c>
      <c r="G51" s="15" t="n"/>
    </row>
    <row r="52">
      <c r="A52" s="12" t="inlineStr">
        <is>
          <t>Lupin Ltd.</t>
        </is>
      </c>
      <c r="B52" s="30" t="inlineStr">
        <is>
          <t>INE326A01037</t>
        </is>
      </c>
      <c r="C52" s="30" t="inlineStr">
        <is>
          <t>Pharmaceuticals &amp; Biotechnology</t>
        </is>
      </c>
      <c r="D52" s="13" t="n">
        <v>17554</v>
      </c>
      <c r="E52" s="14" t="n">
        <v>344.67</v>
      </c>
      <c r="F52" s="15" t="n">
        <v>0.0078</v>
      </c>
      <c r="G52" s="15" t="n"/>
    </row>
    <row r="53">
      <c r="A53" s="12" t="inlineStr">
        <is>
          <t>Bharat Petroleum Corporation Ltd.</t>
        </is>
      </c>
      <c r="B53" s="30" t="inlineStr">
        <is>
          <t>INE029A01011</t>
        </is>
      </c>
      <c r="C53" s="30" t="inlineStr">
        <is>
          <t>Petroleum Products</t>
        </is>
      </c>
      <c r="D53" s="13" t="n">
        <v>95312</v>
      </c>
      <c r="E53" s="14" t="n">
        <v>340.07</v>
      </c>
      <c r="F53" s="15" t="n">
        <v>0.0077</v>
      </c>
      <c r="G53" s="15" t="n"/>
    </row>
    <row r="54">
      <c r="A54" s="12" t="inlineStr">
        <is>
          <t>Mphasis Ltd.</t>
        </is>
      </c>
      <c r="B54" s="30" t="inlineStr">
        <is>
          <t>INE356A01018</t>
        </is>
      </c>
      <c r="C54" s="30" t="inlineStr">
        <is>
          <t>IT - Software</t>
        </is>
      </c>
      <c r="D54" s="13" t="n">
        <v>12086</v>
      </c>
      <c r="E54" s="14" t="n">
        <v>334.11</v>
      </c>
      <c r="F54" s="15" t="n">
        <v>0.0076</v>
      </c>
      <c r="G54" s="15" t="n"/>
    </row>
    <row r="55">
      <c r="A55" s="12" t="inlineStr">
        <is>
          <t>Bharat Heavy Electricals Ltd.</t>
        </is>
      </c>
      <c r="B55" s="30" t="inlineStr">
        <is>
          <t>INE257A01026</t>
        </is>
      </c>
      <c r="C55" s="30" t="inlineStr">
        <is>
          <t>Electrical Equipment</t>
        </is>
      </c>
      <c r="D55" s="13" t="n">
        <v>125626</v>
      </c>
      <c r="E55" s="14" t="n">
        <v>333.52</v>
      </c>
      <c r="F55" s="15" t="n">
        <v>0.0076</v>
      </c>
      <c r="G55" s="15" t="n"/>
    </row>
    <row r="56">
      <c r="A56" s="12" t="inlineStr">
        <is>
          <t>KFIN Technologies Ltd.</t>
        </is>
      </c>
      <c r="B56" s="30" t="inlineStr">
        <is>
          <t>INE138Y01010</t>
        </is>
      </c>
      <c r="C56" s="30" t="inlineStr">
        <is>
          <t>Capital Markets</t>
        </is>
      </c>
      <c r="D56" s="13" t="n">
        <v>30316</v>
      </c>
      <c r="E56" s="14" t="n">
        <v>332.9</v>
      </c>
      <c r="F56" s="15" t="n">
        <v>0.0076</v>
      </c>
      <c r="G56" s="15" t="n"/>
    </row>
    <row r="57">
      <c r="A57" s="12" t="inlineStr">
        <is>
          <t>Bajaj Finance Ltd.</t>
        </is>
      </c>
      <c r="B57" s="30" t="inlineStr">
        <is>
          <t>INE296A01032</t>
        </is>
      </c>
      <c r="C57" s="30" t="inlineStr">
        <is>
          <t>Finance</t>
        </is>
      </c>
      <c r="D57" s="13" t="n">
        <v>31230</v>
      </c>
      <c r="E57" s="14" t="n">
        <v>325.67</v>
      </c>
      <c r="F57" s="15" t="n">
        <v>0.0074</v>
      </c>
      <c r="G57" s="15" t="n"/>
    </row>
    <row r="58">
      <c r="A58" s="12" t="inlineStr">
        <is>
          <t>The Federal Bank Ltd.</t>
        </is>
      </c>
      <c r="B58" s="30" t="inlineStr">
        <is>
          <t>INE171A01029</t>
        </is>
      </c>
      <c r="C58" s="30" t="inlineStr">
        <is>
          <t>Banks</t>
        </is>
      </c>
      <c r="D58" s="13" t="n">
        <v>131204</v>
      </c>
      <c r="E58" s="14" t="n">
        <v>310.44</v>
      </c>
      <c r="F58" s="15" t="n">
        <v>0.0071</v>
      </c>
      <c r="G58" s="15" t="n"/>
    </row>
    <row r="59">
      <c r="A59" s="12" t="inlineStr">
        <is>
          <t>Power Mech Projects Ltd.</t>
        </is>
      </c>
      <c r="B59" s="30" t="inlineStr">
        <is>
          <t>INE211R01019</t>
        </is>
      </c>
      <c r="C59" s="30" t="inlineStr">
        <is>
          <t>Construction</t>
        </is>
      </c>
      <c r="D59" s="13" t="n">
        <v>12301</v>
      </c>
      <c r="E59" s="14" t="n">
        <v>307.06</v>
      </c>
      <c r="F59" s="15" t="n">
        <v>0.007</v>
      </c>
      <c r="G59" s="15" t="n"/>
    </row>
    <row r="60">
      <c r="A60" s="12" t="inlineStr">
        <is>
          <t>Tata Consumer Products Ltd.</t>
        </is>
      </c>
      <c r="B60" s="30" t="inlineStr">
        <is>
          <t>INE192A01025</t>
        </is>
      </c>
      <c r="C60" s="30" t="inlineStr">
        <is>
          <t>Agricultural Food &amp; other Products</t>
        </is>
      </c>
      <c r="D60" s="13" t="n">
        <v>25751</v>
      </c>
      <c r="E60" s="14" t="n">
        <v>300</v>
      </c>
      <c r="F60" s="15" t="n">
        <v>0.0068</v>
      </c>
      <c r="G60" s="15" t="n"/>
    </row>
    <row r="61">
      <c r="A61" s="12" t="inlineStr">
        <is>
          <t>Tata Steel Ltd.</t>
        </is>
      </c>
      <c r="B61" s="30" t="inlineStr">
        <is>
          <t>INE081A01020</t>
        </is>
      </c>
      <c r="C61" s="30" t="inlineStr">
        <is>
          <t>Ferrous Metals</t>
        </is>
      </c>
      <c r="D61" s="13" t="n">
        <v>155961</v>
      </c>
      <c r="E61" s="14" t="n">
        <v>285.16</v>
      </c>
      <c r="F61" s="15" t="n">
        <v>0.0065</v>
      </c>
      <c r="G61" s="15" t="n"/>
    </row>
    <row r="62">
      <c r="A62" s="12" t="inlineStr">
        <is>
          <t>Home First Finance Company India Ltd.</t>
        </is>
      </c>
      <c r="B62" s="30" t="inlineStr">
        <is>
          <t>INE481N01025</t>
        </is>
      </c>
      <c r="C62" s="30" t="inlineStr">
        <is>
          <t>Finance</t>
        </is>
      </c>
      <c r="D62" s="13" t="n">
        <v>23559</v>
      </c>
      <c r="E62" s="14" t="n">
        <v>281.55</v>
      </c>
      <c r="F62" s="15" t="n">
        <v>0.0064</v>
      </c>
      <c r="G62" s="15" t="n"/>
    </row>
    <row r="63">
      <c r="A63" s="12" t="inlineStr">
        <is>
          <t>Shriram Finance Ltd.</t>
        </is>
      </c>
      <c r="B63" s="30" t="inlineStr">
        <is>
          <t>INE721A01047</t>
        </is>
      </c>
      <c r="C63" s="30" t="inlineStr">
        <is>
          <t>Finance</t>
        </is>
      </c>
      <c r="D63" s="13" t="n">
        <v>37581</v>
      </c>
      <c r="E63" s="14" t="n">
        <v>281.44</v>
      </c>
      <c r="F63" s="15" t="n">
        <v>0.0064</v>
      </c>
      <c r="G63" s="15" t="n"/>
    </row>
    <row r="64">
      <c r="A64" s="12" t="inlineStr">
        <is>
          <t>Endurance Technologies Ltd.</t>
        </is>
      </c>
      <c r="B64" s="30" t="inlineStr">
        <is>
          <t>INE913H01037</t>
        </is>
      </c>
      <c r="C64" s="30" t="inlineStr">
        <is>
          <t>Auto Components</t>
        </is>
      </c>
      <c r="D64" s="13" t="n">
        <v>9788</v>
      </c>
      <c r="E64" s="14" t="n">
        <v>277.84</v>
      </c>
      <c r="F64" s="15" t="n">
        <v>0.0063</v>
      </c>
      <c r="G64" s="15" t="n"/>
    </row>
    <row r="65">
      <c r="A65" s="12" t="inlineStr">
        <is>
          <t>KEI Industries Ltd.</t>
        </is>
      </c>
      <c r="B65" s="30" t="inlineStr">
        <is>
          <t>INE878B01027</t>
        </is>
      </c>
      <c r="C65" s="30" t="inlineStr">
        <is>
          <t>Industrial Products</t>
        </is>
      </c>
      <c r="D65" s="13" t="n">
        <v>6787</v>
      </c>
      <c r="E65" s="14" t="n">
        <v>273.65</v>
      </c>
      <c r="F65" s="15" t="n">
        <v>0.0062</v>
      </c>
      <c r="G65" s="15" t="n"/>
    </row>
    <row r="66">
      <c r="A66" s="12" t="inlineStr">
        <is>
          <t>Abbott India Ltd.</t>
        </is>
      </c>
      <c r="B66" s="30" t="inlineStr">
        <is>
          <t>INE358A01014</t>
        </is>
      </c>
      <c r="C66" s="30" t="inlineStr">
        <is>
          <t>Pharmaceuticals &amp; Biotechnology</t>
        </is>
      </c>
      <c r="D66" s="13" t="n">
        <v>923</v>
      </c>
      <c r="E66" s="14" t="n">
        <v>267.62</v>
      </c>
      <c r="F66" s="15" t="n">
        <v>0.0061</v>
      </c>
      <c r="G66" s="15" t="n"/>
    </row>
    <row r="67">
      <c r="A67" s="12" t="inlineStr">
        <is>
          <t>Hyundai Motor India Ltd.</t>
        </is>
      </c>
      <c r="B67" s="30" t="inlineStr">
        <is>
          <t>INE0V6F01027</t>
        </is>
      </c>
      <c r="C67" s="30" t="inlineStr">
        <is>
          <t>Automobiles</t>
        </is>
      </c>
      <c r="D67" s="13" t="n">
        <v>10905</v>
      </c>
      <c r="E67" s="14" t="n">
        <v>265.94</v>
      </c>
      <c r="F67" s="15" t="n">
        <v>0.0061</v>
      </c>
      <c r="G67" s="15" t="n"/>
    </row>
    <row r="68">
      <c r="A68" s="12" t="inlineStr">
        <is>
          <t>Jindal Steel Ltd.</t>
        </is>
      </c>
      <c r="B68" s="30" t="inlineStr">
        <is>
          <t>INE749A01030</t>
        </is>
      </c>
      <c r="C68" s="30" t="inlineStr">
        <is>
          <t>Ferrous Metals</t>
        </is>
      </c>
      <c r="D68" s="13" t="n">
        <v>24651</v>
      </c>
      <c r="E68" s="14" t="n">
        <v>262.98</v>
      </c>
      <c r="F68" s="15" t="n">
        <v>0.006</v>
      </c>
      <c r="G68" s="15" t="n"/>
    </row>
    <row r="69">
      <c r="A69" s="12" t="inlineStr">
        <is>
          <t>Power Finance Corporation Ltd.</t>
        </is>
      </c>
      <c r="B69" s="30" t="inlineStr">
        <is>
          <t>INE134E01011</t>
        </is>
      </c>
      <c r="C69" s="30" t="inlineStr">
        <is>
          <t>Finance</t>
        </is>
      </c>
      <c r="D69" s="13" t="n">
        <v>62751</v>
      </c>
      <c r="E69" s="14" t="n">
        <v>253.04</v>
      </c>
      <c r="F69" s="15" t="n">
        <v>0.0058</v>
      </c>
      <c r="G69" s="15" t="n"/>
    </row>
    <row r="70">
      <c r="A70" s="12" t="inlineStr">
        <is>
          <t>JSW Steel Ltd.</t>
        </is>
      </c>
      <c r="B70" s="30" t="inlineStr">
        <is>
          <t>INE019A01038</t>
        </is>
      </c>
      <c r="C70" s="30" t="inlineStr">
        <is>
          <t>Ferrous Metals</t>
        </is>
      </c>
      <c r="D70" s="13" t="n">
        <v>20512</v>
      </c>
      <c r="E70" s="14" t="n">
        <v>247.37</v>
      </c>
      <c r="F70" s="15" t="n">
        <v>0.0056</v>
      </c>
      <c r="G70" s="15" t="n"/>
    </row>
    <row r="71">
      <c r="A71" s="12" t="inlineStr">
        <is>
          <t>Hindustan Petroleum Corporation Ltd.</t>
        </is>
      </c>
      <c r="B71" s="30" t="inlineStr">
        <is>
          <t>INE094A01015</t>
        </is>
      </c>
      <c r="C71" s="30" t="inlineStr">
        <is>
          <t>Petroleum Products</t>
        </is>
      </c>
      <c r="D71" s="13" t="n">
        <v>50388</v>
      </c>
      <c r="E71" s="14" t="n">
        <v>239.85</v>
      </c>
      <c r="F71" s="15" t="n">
        <v>0.0055</v>
      </c>
      <c r="G71" s="15" t="n"/>
    </row>
    <row r="72">
      <c r="A72" s="12" t="inlineStr">
        <is>
          <t>Brigade Enterprises Ltd.</t>
        </is>
      </c>
      <c r="B72" s="30" t="inlineStr">
        <is>
          <t>INE791I01019</t>
        </is>
      </c>
      <c r="C72" s="30" t="inlineStr">
        <is>
          <t>Realty</t>
        </is>
      </c>
      <c r="D72" s="13" t="n">
        <v>23092</v>
      </c>
      <c r="E72" s="14" t="n">
        <v>239.63</v>
      </c>
      <c r="F72" s="15" t="n">
        <v>0.0055</v>
      </c>
      <c r="G72" s="15" t="n"/>
    </row>
    <row r="73">
      <c r="A73" s="12" t="inlineStr">
        <is>
          <t>Central Depository Services (I) Ltd.</t>
        </is>
      </c>
      <c r="B73" s="30" t="inlineStr">
        <is>
          <t>INE736A01011</t>
        </is>
      </c>
      <c r="C73" s="30" t="inlineStr">
        <is>
          <t>Capital Markets</t>
        </is>
      </c>
      <c r="D73" s="13" t="n">
        <v>14265</v>
      </c>
      <c r="E73" s="14" t="n">
        <v>226.41</v>
      </c>
      <c r="F73" s="15" t="n">
        <v>0.0052</v>
      </c>
      <c r="G73" s="15" t="n"/>
    </row>
    <row r="74">
      <c r="A74" s="12" t="inlineStr">
        <is>
          <t>IPCA Laboratories Ltd.</t>
        </is>
      </c>
      <c r="B74" s="30" t="inlineStr">
        <is>
          <t>INE571A01038</t>
        </is>
      </c>
      <c r="C74" s="30" t="inlineStr">
        <is>
          <t>Pharmaceuticals &amp; Biotechnology</t>
        </is>
      </c>
      <c r="D74" s="13" t="n">
        <v>17754</v>
      </c>
      <c r="E74" s="14" t="n">
        <v>225.69</v>
      </c>
      <c r="F74" s="15" t="n">
        <v>0.0051</v>
      </c>
      <c r="G74" s="15" t="n"/>
    </row>
    <row r="75">
      <c r="A75" s="12" t="inlineStr">
        <is>
          <t>Ashok Leyland Ltd.</t>
        </is>
      </c>
      <c r="B75" s="30" t="inlineStr">
        <is>
          <t>INE208A01029</t>
        </is>
      </c>
      <c r="C75" s="30" t="inlineStr">
        <is>
          <t>Agricultural, Commercial &amp; Construction Vehicles</t>
        </is>
      </c>
      <c r="D75" s="13" t="n">
        <v>158565</v>
      </c>
      <c r="E75" s="14" t="n">
        <v>224.42</v>
      </c>
      <c r="F75" s="15" t="n">
        <v>0.0051</v>
      </c>
      <c r="G75" s="15" t="n"/>
    </row>
    <row r="76">
      <c r="A76" s="12" t="inlineStr">
        <is>
          <t>Krishna Inst of Medical Sciences Ltd.</t>
        </is>
      </c>
      <c r="B76" s="30" t="inlineStr">
        <is>
          <t>INE967H01025</t>
        </is>
      </c>
      <c r="C76" s="30" t="inlineStr">
        <is>
          <t>Healthcare Services</t>
        </is>
      </c>
      <c r="D76" s="13" t="n">
        <v>30206</v>
      </c>
      <c r="E76" s="14" t="n">
        <v>217.8</v>
      </c>
      <c r="F76" s="15" t="n">
        <v>0.005</v>
      </c>
      <c r="G76" s="15" t="n"/>
    </row>
    <row r="77">
      <c r="A77" s="12" t="inlineStr">
        <is>
          <t>Divi's Laboratories Ltd.</t>
        </is>
      </c>
      <c r="B77" s="30" t="inlineStr">
        <is>
          <t>INE361B01024</t>
        </is>
      </c>
      <c r="C77" s="30" t="inlineStr">
        <is>
          <t>Pharmaceuticals &amp; Biotechnology</t>
        </is>
      </c>
      <c r="D77" s="13" t="n">
        <v>3220</v>
      </c>
      <c r="E77" s="14" t="n">
        <v>216.96</v>
      </c>
      <c r="F77" s="15" t="n">
        <v>0.0049</v>
      </c>
      <c r="G77" s="15" t="n"/>
    </row>
    <row r="78">
      <c r="A78" s="12" t="inlineStr">
        <is>
          <t>SRF Ltd.</t>
        </is>
      </c>
      <c r="B78" s="30" t="inlineStr">
        <is>
          <t>INE647A01010</t>
        </is>
      </c>
      <c r="C78" s="30" t="inlineStr">
        <is>
          <t>Chemicals &amp; Petrochemicals</t>
        </is>
      </c>
      <c r="D78" s="13" t="n">
        <v>7306</v>
      </c>
      <c r="E78" s="14" t="n">
        <v>214.1</v>
      </c>
      <c r="F78" s="15" t="n">
        <v>0.0049</v>
      </c>
      <c r="G78" s="15" t="n"/>
    </row>
    <row r="79">
      <c r="A79" s="12" t="inlineStr">
        <is>
          <t>Swiggy Ltd.</t>
        </is>
      </c>
      <c r="B79" s="30" t="inlineStr">
        <is>
          <t>INE00H001014</t>
        </is>
      </c>
      <c r="C79" s="30" t="inlineStr">
        <is>
          <t>Retailing</t>
        </is>
      </c>
      <c r="D79" s="13" t="n">
        <v>50112</v>
      </c>
      <c r="E79" s="14" t="n">
        <v>205.43</v>
      </c>
      <c r="F79" s="15" t="n">
        <v>0.0047</v>
      </c>
      <c r="G79" s="15" t="n"/>
    </row>
    <row r="80">
      <c r="A80" s="12" t="inlineStr">
        <is>
          <t>Hindalco Industries Ltd.</t>
        </is>
      </c>
      <c r="B80" s="30" t="inlineStr">
        <is>
          <t>INE038A01020</t>
        </is>
      </c>
      <c r="C80" s="30" t="inlineStr">
        <is>
          <t>Non - Ferrous Metals</t>
        </is>
      </c>
      <c r="D80" s="13" t="n">
        <v>22760</v>
      </c>
      <c r="E80" s="14" t="n">
        <v>192.97</v>
      </c>
      <c r="F80" s="15" t="n">
        <v>0.0044</v>
      </c>
      <c r="G80" s="15" t="n"/>
    </row>
    <row r="81">
      <c r="A81" s="12" t="inlineStr">
        <is>
          <t>Radico Khaitan Ltd.</t>
        </is>
      </c>
      <c r="B81" s="30" t="inlineStr">
        <is>
          <t>INE944F01028</t>
        </is>
      </c>
      <c r="C81" s="30" t="inlineStr">
        <is>
          <t>Beverages</t>
        </is>
      </c>
      <c r="D81" s="13" t="n">
        <v>6122</v>
      </c>
      <c r="E81" s="14" t="n">
        <v>191.71</v>
      </c>
      <c r="F81" s="15" t="n">
        <v>0.0044</v>
      </c>
      <c r="G81" s="15" t="n"/>
    </row>
    <row r="82">
      <c r="A82" s="12" t="inlineStr">
        <is>
          <t>Jubilant Ingrevia Ltd.</t>
        </is>
      </c>
      <c r="B82" s="30" t="inlineStr">
        <is>
          <t>INE0BY001018</t>
        </is>
      </c>
      <c r="C82" s="30" t="inlineStr">
        <is>
          <t>Chemicals &amp; Petrochemicals</t>
        </is>
      </c>
      <c r="D82" s="13" t="n">
        <v>26719</v>
      </c>
      <c r="E82" s="14" t="n">
        <v>184.35</v>
      </c>
      <c r="F82" s="15" t="n">
        <v>0.0042</v>
      </c>
      <c r="G82" s="15" t="n"/>
    </row>
    <row r="83">
      <c r="A83" s="12" t="inlineStr">
        <is>
          <t>Oil India Ltd.</t>
        </is>
      </c>
      <c r="B83" s="30" t="inlineStr">
        <is>
          <t>INE274J01014</t>
        </is>
      </c>
      <c r="C83" s="30" t="inlineStr">
        <is>
          <t>Oil</t>
        </is>
      </c>
      <c r="D83" s="13" t="n">
        <v>42375</v>
      </c>
      <c r="E83" s="14" t="n">
        <v>183.63</v>
      </c>
      <c r="F83" s="15" t="n">
        <v>0.0042</v>
      </c>
      <c r="G83" s="15" t="n"/>
    </row>
    <row r="84">
      <c r="A84" s="12" t="inlineStr">
        <is>
          <t>Godrej Properties Ltd.</t>
        </is>
      </c>
      <c r="B84" s="30" t="inlineStr">
        <is>
          <t>INE484J01027</t>
        </is>
      </c>
      <c r="C84" s="30" t="inlineStr">
        <is>
          <t>Realty</t>
        </is>
      </c>
      <c r="D84" s="13" t="n">
        <v>8018</v>
      </c>
      <c r="E84" s="14" t="n">
        <v>183.45</v>
      </c>
      <c r="F84" s="15" t="n">
        <v>0.0042</v>
      </c>
      <c r="G84" s="15" t="n"/>
    </row>
    <row r="85">
      <c r="A85" s="12" t="inlineStr">
        <is>
          <t>JSW Energy Ltd.</t>
        </is>
      </c>
      <c r="B85" s="30" t="inlineStr">
        <is>
          <t>INE121E01018</t>
        </is>
      </c>
      <c r="C85" s="30" t="inlineStr">
        <is>
          <t>Power</t>
        </is>
      </c>
      <c r="D85" s="13" t="n">
        <v>33097</v>
      </c>
      <c r="E85" s="14" t="n">
        <v>174.57</v>
      </c>
      <c r="F85" s="15" t="n">
        <v>0.004</v>
      </c>
      <c r="G85" s="15" t="n"/>
    </row>
    <row r="86">
      <c r="A86" s="12" t="inlineStr">
        <is>
          <t>CG Power and Industrial Solutions Ltd.</t>
        </is>
      </c>
      <c r="B86" s="30" t="inlineStr">
        <is>
          <t>INE067A01029</t>
        </is>
      </c>
      <c r="C86" s="30" t="inlineStr">
        <is>
          <t>Electrical Equipment</t>
        </is>
      </c>
      <c r="D86" s="13" t="n">
        <v>23438</v>
      </c>
      <c r="E86" s="14" t="n">
        <v>172.66</v>
      </c>
      <c r="F86" s="15" t="n">
        <v>0.0039</v>
      </c>
      <c r="G86" s="15" t="n"/>
    </row>
    <row r="87">
      <c r="A87" s="12" t="inlineStr">
        <is>
          <t>Concord Biotech Ltd.</t>
        </is>
      </c>
      <c r="B87" s="30" t="inlineStr">
        <is>
          <t>INE338H01029</t>
        </is>
      </c>
      <c r="C87" s="30" t="inlineStr">
        <is>
          <t>Pharmaceuticals &amp; Biotechnology</t>
        </is>
      </c>
      <c r="D87" s="13" t="n">
        <v>11540</v>
      </c>
      <c r="E87" s="14" t="n">
        <v>166.61</v>
      </c>
      <c r="F87" s="15" t="n">
        <v>0.0038</v>
      </c>
      <c r="G87" s="15" t="n"/>
    </row>
    <row r="88">
      <c r="A88" s="12" t="inlineStr">
        <is>
          <t>APL Apollo Tubes Ltd.</t>
        </is>
      </c>
      <c r="B88" s="30" t="inlineStr">
        <is>
          <t>INE702C01027</t>
        </is>
      </c>
      <c r="C88" s="30" t="inlineStr">
        <is>
          <t>Industrial Products</t>
        </is>
      </c>
      <c r="D88" s="13" t="n">
        <v>9269</v>
      </c>
      <c r="E88" s="14" t="n">
        <v>166.05</v>
      </c>
      <c r="F88" s="15" t="n">
        <v>0.0038</v>
      </c>
      <c r="G88" s="15" t="n"/>
    </row>
    <row r="89">
      <c r="A89" s="12" t="inlineStr">
        <is>
          <t>Jio Financial Services Ltd.</t>
        </is>
      </c>
      <c r="B89" s="30" t="inlineStr">
        <is>
          <t>INE758E01017</t>
        </is>
      </c>
      <c r="C89" s="30" t="inlineStr">
        <is>
          <t>Finance</t>
        </is>
      </c>
      <c r="D89" s="13" t="n">
        <v>49507</v>
      </c>
      <c r="E89" s="14" t="n">
        <v>151.89</v>
      </c>
      <c r="F89" s="15" t="n">
        <v>0.0035</v>
      </c>
      <c r="G89" s="15" t="n"/>
    </row>
    <row r="90">
      <c r="A90" s="12" t="inlineStr">
        <is>
          <t>Alembic Pharmaceuticals Ltd.</t>
        </is>
      </c>
      <c r="B90" s="30" t="inlineStr">
        <is>
          <t>INE901L01018</t>
        </is>
      </c>
      <c r="C90" s="30" t="inlineStr">
        <is>
          <t>Pharmaceuticals &amp; Biotechnology</t>
        </is>
      </c>
      <c r="D90" s="13" t="n">
        <v>16529</v>
      </c>
      <c r="E90" s="14" t="n">
        <v>148.33</v>
      </c>
      <c r="F90" s="15" t="n">
        <v>0.0034</v>
      </c>
      <c r="G90" s="15" t="n"/>
    </row>
    <row r="91">
      <c r="A91" s="12" t="inlineStr">
        <is>
          <t>The Phoenix Mills Ltd.</t>
        </is>
      </c>
      <c r="B91" s="30" t="inlineStr">
        <is>
          <t>INE211B01039</t>
        </is>
      </c>
      <c r="C91" s="30" t="inlineStr">
        <is>
          <t>Realty</t>
        </is>
      </c>
      <c r="D91" s="13" t="n">
        <v>8552</v>
      </c>
      <c r="E91" s="14" t="n">
        <v>143.9</v>
      </c>
      <c r="F91" s="15" t="n">
        <v>0.0033</v>
      </c>
      <c r="G91" s="15" t="n"/>
    </row>
    <row r="92">
      <c r="A92" s="12" t="inlineStr">
        <is>
          <t>Jyoti CNC Automation Ltd.</t>
        </is>
      </c>
      <c r="B92" s="30" t="inlineStr">
        <is>
          <t>INE980O01024</t>
        </is>
      </c>
      <c r="C92" s="30" t="inlineStr">
        <is>
          <t>Industrial Manufacturing</t>
        </is>
      </c>
      <c r="D92" s="13" t="n">
        <v>15219</v>
      </c>
      <c r="E92" s="14" t="n">
        <v>131.49</v>
      </c>
      <c r="F92" s="15" t="n">
        <v>0.003</v>
      </c>
      <c r="G92" s="15" t="n"/>
    </row>
    <row r="93">
      <c r="A93" s="12" t="inlineStr">
        <is>
          <t>UNO Minda Ltd.</t>
        </is>
      </c>
      <c r="B93" s="30" t="inlineStr">
        <is>
          <t>INE405E01023</t>
        </is>
      </c>
      <c r="C93" s="30" t="inlineStr">
        <is>
          <t>Auto Components</t>
        </is>
      </c>
      <c r="D93" s="13" t="n">
        <v>10404</v>
      </c>
      <c r="E93" s="14" t="n">
        <v>128.51</v>
      </c>
      <c r="F93" s="15" t="n">
        <v>0.0029</v>
      </c>
      <c r="G93" s="15" t="n"/>
    </row>
    <row r="94">
      <c r="A94" s="12" t="inlineStr">
        <is>
          <t>Dixon Technologies (India) Ltd.</t>
        </is>
      </c>
      <c r="B94" s="30" t="inlineStr">
        <is>
          <t>INE935N01020</t>
        </is>
      </c>
      <c r="C94" s="30" t="inlineStr">
        <is>
          <t>Consumer Durables</t>
        </is>
      </c>
      <c r="D94" s="13" t="n">
        <v>829</v>
      </c>
      <c r="E94" s="14" t="n">
        <v>128.45</v>
      </c>
      <c r="F94" s="15" t="n">
        <v>0.0029</v>
      </c>
      <c r="G94" s="15" t="n"/>
    </row>
    <row r="95">
      <c r="A95" s="12" t="inlineStr">
        <is>
          <t>Siemens Energy India Ltd.</t>
        </is>
      </c>
      <c r="B95" s="30" t="inlineStr">
        <is>
          <t>INE1NPP01017</t>
        </is>
      </c>
      <c r="C95" s="30" t="inlineStr">
        <is>
          <t>Electrical Equipment</t>
        </is>
      </c>
      <c r="D95" s="13" t="n">
        <v>2526</v>
      </c>
      <c r="E95" s="14" t="n">
        <v>80.47</v>
      </c>
      <c r="F95" s="15" t="n">
        <v>0.0018</v>
      </c>
      <c r="G95" s="15" t="n"/>
    </row>
    <row r="96">
      <c r="A96" s="12" t="inlineStr">
        <is>
          <t>HDB Financial Services Ltd.</t>
        </is>
      </c>
      <c r="B96" s="30" t="inlineStr">
        <is>
          <t>INE756I01012</t>
        </is>
      </c>
      <c r="C96" s="30" t="inlineStr">
        <is>
          <t>Finance</t>
        </is>
      </c>
      <c r="D96" s="13" t="n">
        <v>5547</v>
      </c>
      <c r="E96" s="14" t="n">
        <v>40.57</v>
      </c>
      <c r="F96" s="15" t="n">
        <v>0.0009</v>
      </c>
      <c r="G96" s="15" t="n"/>
    </row>
    <row r="97">
      <c r="A97" s="12" t="inlineStr">
        <is>
          <t>Vishal Mega Mart Ltd</t>
        </is>
      </c>
      <c r="B97" s="30" t="inlineStr">
        <is>
          <t>INE01EA01019</t>
        </is>
      </c>
      <c r="C97" s="30" t="inlineStr">
        <is>
          <t>Retailing</t>
        </is>
      </c>
      <c r="D97" s="13" t="n">
        <v>14358</v>
      </c>
      <c r="E97" s="14" t="n">
        <v>20.77</v>
      </c>
      <c r="F97" s="15" t="n">
        <v>0.0005</v>
      </c>
      <c r="G97" s="15" t="n"/>
    </row>
    <row r="98">
      <c r="A98" s="12" t="inlineStr">
        <is>
          <t>LG Electronics India Ltd.</t>
        </is>
      </c>
      <c r="B98" s="30" t="inlineStr">
        <is>
          <t>INE324D01010</t>
        </is>
      </c>
      <c r="C98" s="30" t="inlineStr">
        <is>
          <t>Consumer Durables</t>
        </is>
      </c>
      <c r="D98" s="13" t="n">
        <v>791</v>
      </c>
      <c r="E98" s="14" t="n">
        <v>13.16</v>
      </c>
      <c r="F98" s="15" t="n">
        <v>0.0003</v>
      </c>
      <c r="G98" s="15" t="n"/>
    </row>
    <row r="99">
      <c r="A99" s="16" t="inlineStr">
        <is>
          <t>Sub Total</t>
        </is>
      </c>
      <c r="B99" s="31" t="n"/>
      <c r="C99" s="31" t="n"/>
      <c r="D99" s="17" t="n"/>
      <c r="E99" s="37" t="n">
        <v>43272.87</v>
      </c>
      <c r="F99" s="38" t="n">
        <v>0.9851</v>
      </c>
      <c r="G99" s="20" t="n"/>
    </row>
    <row r="100">
      <c r="A100" s="16" t="n"/>
      <c r="B100" s="31" t="n"/>
      <c r="C100" s="31" t="n"/>
      <c r="D100" s="17" t="n"/>
      <c r="E100" s="41" t="n"/>
      <c r="F100" s="20" t="n"/>
      <c r="G100" s="20" t="n"/>
    </row>
    <row r="101">
      <c r="A101" s="16" t="n"/>
      <c r="B101" s="31" t="n"/>
      <c r="C101" s="31" t="n"/>
      <c r="D101" s="17" t="n"/>
      <c r="E101" s="41" t="n"/>
      <c r="F101" s="20" t="n"/>
      <c r="G101" s="20" t="n"/>
    </row>
    <row r="102">
      <c r="A102" s="69" t="inlineStr">
        <is>
          <t>Debt Instruments</t>
        </is>
      </c>
      <c r="B102" s="31" t="n"/>
      <c r="C102" s="31" t="n"/>
      <c r="D102" s="17" t="n"/>
      <c r="E102" s="41" t="n"/>
      <c r="F102" s="20" t="n"/>
      <c r="G102" s="20" t="n"/>
    </row>
    <row r="103">
      <c r="A103" s="69" t="inlineStr">
        <is>
          <t>(a) Non-convertible Preference share</t>
        </is>
      </c>
      <c r="B103" s="30" t="n"/>
      <c r="C103" s="30" t="n"/>
      <c r="D103" s="13" t="n"/>
      <c r="E103" s="14" t="n"/>
      <c r="F103" s="15" t="n"/>
      <c r="G103" s="15" t="n"/>
    </row>
    <row r="104">
      <c r="A104" s="69" t="inlineStr">
        <is>
          <t>Listed / Awaiting listing on Stock Exchanges</t>
        </is>
      </c>
      <c r="B104" s="30" t="n"/>
      <c r="C104" s="30" t="n"/>
      <c r="D104" s="13" t="n"/>
      <c r="E104" s="14" t="n"/>
      <c r="F104" s="15" t="n"/>
      <c r="G104" s="15" t="n"/>
    </row>
    <row r="105">
      <c r="A105" s="12" t="inlineStr">
        <is>
          <t>6% TVS MOTOR CO LTD NCRPS 01-09-2026</t>
        </is>
      </c>
      <c r="B105" s="30" t="inlineStr">
        <is>
          <t>INE494B04019</t>
        </is>
      </c>
      <c r="C105" s="30" t="inlineStr">
        <is>
          <t>Automobiles</t>
        </is>
      </c>
      <c r="D105" s="13" t="n">
        <v>41580</v>
      </c>
      <c r="E105" s="14" t="n">
        <v>4.2</v>
      </c>
      <c r="F105" s="15" t="n">
        <v>0.0001</v>
      </c>
      <c r="G105" s="15" t="n"/>
    </row>
    <row r="106">
      <c r="A106" s="16" t="inlineStr">
        <is>
          <t>Sub Total</t>
        </is>
      </c>
      <c r="B106" s="31" t="n"/>
      <c r="C106" s="31" t="n"/>
      <c r="D106" s="17" t="n"/>
      <c r="E106" s="37" t="n">
        <v>4.2</v>
      </c>
      <c r="F106" s="38" t="n">
        <v>0.0001</v>
      </c>
      <c r="G106" s="20" t="n"/>
    </row>
    <row r="107">
      <c r="A107" s="21" t="inlineStr">
        <is>
          <t>TOTAL</t>
        </is>
      </c>
      <c r="B107" s="32" t="n"/>
      <c r="C107" s="32" t="n"/>
      <c r="D107" s="22" t="n"/>
      <c r="E107" s="27" t="n">
        <v>43277.07</v>
      </c>
      <c r="F107" s="28" t="n">
        <v>0.9852</v>
      </c>
      <c r="G107" s="20" t="n"/>
    </row>
    <row r="108">
      <c r="A108" s="12" t="n"/>
      <c r="B108" s="30" t="n"/>
      <c r="C108" s="30" t="n"/>
      <c r="D108" s="13" t="n"/>
      <c r="E108" s="14" t="n"/>
      <c r="F108" s="15" t="n"/>
      <c r="G108" s="15" t="n"/>
    </row>
    <row r="109">
      <c r="A109" s="12" t="n"/>
      <c r="B109" s="30" t="n"/>
      <c r="C109" s="30" t="n"/>
      <c r="D109" s="13" t="n"/>
      <c r="E109" s="14" t="n"/>
      <c r="F109" s="15" t="n"/>
      <c r="G109" s="15" t="n"/>
    </row>
    <row r="110">
      <c r="A110" s="16" t="inlineStr">
        <is>
          <t>TREPS / Reverse Repo</t>
        </is>
      </c>
      <c r="B110" s="30" t="n"/>
      <c r="C110" s="30" t="n"/>
      <c r="D110" s="13" t="n"/>
      <c r="E110" s="14" t="n"/>
      <c r="F110" s="15" t="n"/>
      <c r="G110" s="15" t="n"/>
    </row>
    <row r="111">
      <c r="A111" s="12" t="inlineStr">
        <is>
          <t>Clearing Corporation of India Ltd.</t>
        </is>
      </c>
      <c r="B111" s="30" t="n"/>
      <c r="C111" s="30" t="n"/>
      <c r="D111" s="13" t="n"/>
      <c r="E111" s="14" t="n">
        <v>718.67</v>
      </c>
      <c r="F111" s="15" t="n">
        <v>0.0164</v>
      </c>
      <c r="G111" s="15" t="n">
        <v>0.05596</v>
      </c>
    </row>
    <row r="112">
      <c r="A112" s="16" t="inlineStr">
        <is>
          <t>Sub Total</t>
        </is>
      </c>
      <c r="B112" s="31" t="n"/>
      <c r="C112" s="31" t="n"/>
      <c r="D112" s="17" t="n"/>
      <c r="E112" s="37" t="n">
        <v>718.67</v>
      </c>
      <c r="F112" s="38" t="n">
        <v>0.0164</v>
      </c>
      <c r="G112" s="20" t="n"/>
    </row>
    <row r="113">
      <c r="A113" s="12" t="n"/>
      <c r="B113" s="30" t="n"/>
      <c r="C113" s="30" t="n"/>
      <c r="D113" s="13" t="n"/>
      <c r="E113" s="14" t="n"/>
      <c r="F113" s="15" t="n"/>
      <c r="G113" s="15" t="n"/>
    </row>
    <row r="114">
      <c r="A114" s="21" t="inlineStr">
        <is>
          <t>TOTAL</t>
        </is>
      </c>
      <c r="B114" s="32" t="n"/>
      <c r="C114" s="32" t="n"/>
      <c r="D114" s="22" t="n"/>
      <c r="E114" s="18" t="n">
        <v>718.67</v>
      </c>
      <c r="F114" s="19" t="n">
        <v>0.0164</v>
      </c>
      <c r="G114" s="20" t="n"/>
    </row>
    <row r="115">
      <c r="A115" s="12" t="inlineStr">
        <is>
          <t>Accrued Interest</t>
        </is>
      </c>
      <c r="B115" s="30" t="n"/>
      <c r="C115" s="30" t="n"/>
      <c r="D115" s="13" t="n"/>
      <c r="E115" s="14" t="n">
        <v>0.1101829</v>
      </c>
      <c r="F115" s="15" t="n">
        <v>2e-06</v>
      </c>
      <c r="G115" s="15" t="n"/>
    </row>
    <row r="116">
      <c r="A116" s="12" t="inlineStr">
        <is>
          <t>Net Receivables/(Payables)</t>
        </is>
      </c>
      <c r="B116" s="30" t="n"/>
      <c r="C116" s="30" t="n"/>
      <c r="D116" s="13" t="n"/>
      <c r="E116" s="23" t="n">
        <v>-45.4201829</v>
      </c>
      <c r="F116" s="24" t="n">
        <v>-0.001602</v>
      </c>
      <c r="G116" s="15" t="n">
        <v>0.055959</v>
      </c>
    </row>
    <row r="117">
      <c r="A117" s="25" t="inlineStr">
        <is>
          <t>GRAND TOTAL</t>
        </is>
      </c>
      <c r="B117" s="33" t="n"/>
      <c r="C117" s="33" t="n"/>
      <c r="D117" s="26" t="n"/>
      <c r="E117" s="27" t="n">
        <v>43950.43</v>
      </c>
      <c r="F117" s="28" t="n">
        <v>1</v>
      </c>
      <c r="G117" s="28" t="n"/>
    </row>
    <row r="122">
      <c r="A122" s="80" t="inlineStr">
        <is>
          <t>Notes:</t>
        </is>
      </c>
    </row>
    <row r="123">
      <c r="A123" s="48" t="inlineStr">
        <is>
          <t>1. Security in default beyond its maturiy date</t>
        </is>
      </c>
      <c r="B123" s="34" t="inlineStr">
        <is>
          <t>NIL</t>
        </is>
      </c>
    </row>
    <row r="124">
      <c r="A124" t="inlineStr">
        <is>
          <t>2. NAV at the beginning of the period (Rs. per unit)</t>
        </is>
      </c>
    </row>
    <row r="125">
      <c r="A125" t="inlineStr">
        <is>
          <t>Plan /option (Face Value 10)</t>
        </is>
      </c>
      <c r="B125" t="inlineStr">
        <is>
          <t>As on</t>
        </is>
      </c>
      <c r="C125" t="inlineStr">
        <is>
          <t>As on</t>
        </is>
      </c>
    </row>
    <row r="126">
      <c r="B126" s="49" t="n">
        <v>45930</v>
      </c>
      <c r="C126" s="49" t="n">
        <v>45961</v>
      </c>
    </row>
    <row r="127">
      <c r="A127" t="inlineStr">
        <is>
          <t>Direct Plan Growth Option</t>
        </is>
      </c>
      <c r="B127" t="n">
        <v>128.41</v>
      </c>
      <c r="C127" t="n">
        <v>135.23</v>
      </c>
    </row>
    <row r="128">
      <c r="A128" t="inlineStr">
        <is>
          <t>Direct Plan IDCW Option</t>
        </is>
      </c>
      <c r="B128" t="n">
        <v>43.42</v>
      </c>
      <c r="C128" t="n">
        <v>45.73</v>
      </c>
    </row>
    <row r="129">
      <c r="A129" t="inlineStr">
        <is>
          <t>Regular Plan Growth Option</t>
        </is>
      </c>
      <c r="B129" t="n">
        <v>108.23</v>
      </c>
      <c r="C129" t="n">
        <v>113.82</v>
      </c>
    </row>
    <row r="130">
      <c r="A130" t="inlineStr">
        <is>
          <t>Regular Plan IDCW Option</t>
        </is>
      </c>
      <c r="B130" t="n">
        <v>28.97</v>
      </c>
      <c r="C130" t="n">
        <v>30.46</v>
      </c>
    </row>
    <row r="132">
      <c r="A132" t="inlineStr">
        <is>
          <t xml:space="preserve">3. Total Dividend (Net) declared during the month </t>
        </is>
      </c>
      <c r="B132" s="34" t="inlineStr">
        <is>
          <t>NIL</t>
        </is>
      </c>
    </row>
    <row r="133">
      <c r="A133" t="inlineStr">
        <is>
          <t>4. Bonus was declared during the month</t>
        </is>
      </c>
      <c r="B133" s="34" t="inlineStr">
        <is>
          <t>NIL</t>
        </is>
      </c>
    </row>
    <row r="134" ht="29" customHeight="1">
      <c r="A134" s="48" t="inlineStr">
        <is>
          <t>5. Investment in Repo of Corporate Debt Securities during the month ended October 31, 2025</t>
        </is>
      </c>
      <c r="B134" s="34" t="inlineStr">
        <is>
          <t>NIL</t>
        </is>
      </c>
    </row>
    <row r="135" ht="29" customHeight="1">
      <c r="A135" s="48" t="inlineStr">
        <is>
          <t>6. Investment in foreign securities/ADRs/GDRs at the end of the month</t>
        </is>
      </c>
      <c r="B135" s="34" t="inlineStr">
        <is>
          <t>NIL</t>
        </is>
      </c>
    </row>
    <row r="136">
      <c r="A136" t="inlineStr">
        <is>
          <t>7. Portfolio Turnover Ratio</t>
        </is>
      </c>
      <c r="B136" s="51" t="n">
        <v>0.2843</v>
      </c>
    </row>
    <row r="137" ht="43.5" customHeight="1">
      <c r="A137" s="48" t="inlineStr">
        <is>
          <t>8. Total gross exposure to derivative instruments (excluding reversed positions) at the end of the month (Rs. in Lakhs)</t>
        </is>
      </c>
      <c r="B137" s="34" t="inlineStr">
        <is>
          <t>NIL</t>
        </is>
      </c>
    </row>
    <row r="138">
      <c r="B138" s="34" t="n"/>
    </row>
    <row r="139" ht="29" customHeight="1">
      <c r="A139" s="48" t="inlineStr">
        <is>
          <t>9. Margin Deposits includes Margin money placed on derivatives other than margin money placed with bank</t>
        </is>
      </c>
      <c r="B139" s="34" t="inlineStr">
        <is>
          <t>NIL</t>
        </is>
      </c>
    </row>
    <row r="140" ht="29" customHeight="1">
      <c r="A140" s="48" t="inlineStr">
        <is>
          <t>10. Value of investment made by other schemes under same management (Rs. In Lakhs)</t>
        </is>
      </c>
      <c r="B140" t="inlineStr">
        <is>
          <t>NIL</t>
        </is>
      </c>
    </row>
    <row r="141" ht="29" customHeight="1">
      <c r="A141" s="48" t="inlineStr">
        <is>
          <t>11. Number of instance of deviation In valuation of securities</t>
        </is>
      </c>
      <c r="B141" s="34" t="inlineStr">
        <is>
          <t>NIL</t>
        </is>
      </c>
    </row>
    <row r="142" ht="29" customHeight="1">
      <c r="A142" s="48" t="inlineStr">
        <is>
          <t>12. Total value and percentage of illiquid equity shares / securities</t>
        </is>
      </c>
      <c r="B142" s="34" t="inlineStr">
        <is>
          <t>NIL</t>
        </is>
      </c>
    </row>
    <row r="144" ht="70" customHeight="1">
      <c r="A144" s="82" t="inlineStr">
        <is>
          <t>Scheme Name</t>
        </is>
      </c>
      <c r="B144" s="82" t="inlineStr">
        <is>
          <t>Risk- O - Meter</t>
        </is>
      </c>
      <c r="C144" s="82" t="inlineStr">
        <is>
          <t>Benchmark of the Scheme</t>
        </is>
      </c>
      <c r="D144" s="82" t="inlineStr">
        <is>
          <t>Benchmark Risk-o-meter</t>
        </is>
      </c>
    </row>
    <row r="145" ht="70" customHeight="1">
      <c r="A145" s="82" t="inlineStr">
        <is>
          <t>Edelweiss ELSS Tax saver Fund</t>
        </is>
      </c>
      <c r="B145" s="82" t="n"/>
      <c r="C145" s="82" t="inlineStr">
        <is>
          <t>NIFTY 500 TRI</t>
        </is>
      </c>
      <c r="D145" s="82" t="n"/>
      <c r="E14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G84"/>
  <sheetViews>
    <sheetView showGridLines="0" workbookViewId="0">
      <pane ySplit="4" topLeftCell="A38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FOCUSED FUND AS ON OCTOBER 31, 2025</t>
        </is>
      </c>
    </row>
    <row r="2" ht="19.5" customHeight="1">
      <c r="A2" s="81" t="inlineStr">
        <is>
          <t>(An open-ended equity scheme investing in maximum 30 stocks, with focus in multi-cap space)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801005</v>
      </c>
      <c r="E8" s="14" t="n">
        <v>7908.32</v>
      </c>
      <c r="F8" s="15" t="n">
        <v>0.07679999999999999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428735</v>
      </c>
      <c r="E9" s="14" t="n">
        <v>6372.72</v>
      </c>
      <c r="F9" s="15" t="n">
        <v>0.0619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448233</v>
      </c>
      <c r="E10" s="14" t="n">
        <v>6030.08</v>
      </c>
      <c r="F10" s="15" t="n">
        <v>0.0585</v>
      </c>
      <c r="G10" s="15" t="n"/>
    </row>
    <row r="11">
      <c r="A11" s="12" t="inlineStr">
        <is>
          <t>Larsen &amp; Toubro Ltd.</t>
        </is>
      </c>
      <c r="B11" s="30" t="inlineStr">
        <is>
          <t>INE018A01030</t>
        </is>
      </c>
      <c r="C11" s="30" t="inlineStr">
        <is>
          <t>Construction</t>
        </is>
      </c>
      <c r="D11" s="13" t="n">
        <v>146739</v>
      </c>
      <c r="E11" s="14" t="n">
        <v>5914.9</v>
      </c>
      <c r="F11" s="15" t="n">
        <v>0.0574</v>
      </c>
      <c r="G11" s="15" t="n"/>
    </row>
    <row r="12">
      <c r="A12" s="12" t="inlineStr">
        <is>
          <t>Tata Steel Ltd.</t>
        </is>
      </c>
      <c r="B12" s="30" t="inlineStr">
        <is>
          <t>INE081A01020</t>
        </is>
      </c>
      <c r="C12" s="30" t="inlineStr">
        <is>
          <t>Ferrous Metals</t>
        </is>
      </c>
      <c r="D12" s="13" t="n">
        <v>2403556</v>
      </c>
      <c r="E12" s="14" t="n">
        <v>4394.66</v>
      </c>
      <c r="F12" s="15" t="n">
        <v>0.0427</v>
      </c>
      <c r="G12" s="15" t="n"/>
    </row>
    <row r="13">
      <c r="A13" s="12" t="inlineStr">
        <is>
          <t>State Bank of India</t>
        </is>
      </c>
      <c r="B13" s="30" t="inlineStr">
        <is>
          <t>INE062A01020</t>
        </is>
      </c>
      <c r="C13" s="30" t="inlineStr">
        <is>
          <t>Banks</t>
        </is>
      </c>
      <c r="D13" s="13" t="n">
        <v>463633</v>
      </c>
      <c r="E13" s="14" t="n">
        <v>4344.24</v>
      </c>
      <c r="F13" s="15" t="n">
        <v>0.0422</v>
      </c>
      <c r="G13" s="15" t="n"/>
    </row>
    <row r="14">
      <c r="A14" s="12" t="inlineStr">
        <is>
          <t>Infosys Ltd.</t>
        </is>
      </c>
      <c r="B14" s="30" t="inlineStr">
        <is>
          <t>INE009A01021</t>
        </is>
      </c>
      <c r="C14" s="30" t="inlineStr">
        <is>
          <t>IT - Software</t>
        </is>
      </c>
      <c r="D14" s="13" t="n">
        <v>284016</v>
      </c>
      <c r="E14" s="14" t="n">
        <v>4209.97</v>
      </c>
      <c r="F14" s="15" t="n">
        <v>0.0409</v>
      </c>
      <c r="G14" s="15" t="n"/>
    </row>
    <row r="15">
      <c r="A15" s="12" t="inlineStr">
        <is>
          <t>Marico Ltd.</t>
        </is>
      </c>
      <c r="B15" s="30" t="inlineStr">
        <is>
          <t>INE196A01026</t>
        </is>
      </c>
      <c r="C15" s="30" t="inlineStr">
        <is>
          <t>Agricultural Food &amp; other Products</t>
        </is>
      </c>
      <c r="D15" s="13" t="n">
        <v>575260</v>
      </c>
      <c r="E15" s="14" t="n">
        <v>4141.58</v>
      </c>
      <c r="F15" s="15" t="n">
        <v>0.0402</v>
      </c>
      <c r="G15" s="15" t="n"/>
    </row>
    <row r="16">
      <c r="A16" s="12" t="inlineStr">
        <is>
          <t>Shriram Finance Ltd.</t>
        </is>
      </c>
      <c r="B16" s="30" t="inlineStr">
        <is>
          <t>INE721A01047</t>
        </is>
      </c>
      <c r="C16" s="30" t="inlineStr">
        <is>
          <t>Finance</t>
        </is>
      </c>
      <c r="D16" s="13" t="n">
        <v>491351</v>
      </c>
      <c r="E16" s="14" t="n">
        <v>3679.73</v>
      </c>
      <c r="F16" s="15" t="n">
        <v>0.0357</v>
      </c>
      <c r="G16" s="15" t="n"/>
    </row>
    <row r="17">
      <c r="A17" s="12" t="inlineStr">
        <is>
          <t>Mahindra &amp; Mahindra Ltd.</t>
        </is>
      </c>
      <c r="B17" s="30" t="inlineStr">
        <is>
          <t>INE101A01026</t>
        </is>
      </c>
      <c r="C17" s="30" t="inlineStr">
        <is>
          <t>Automobiles</t>
        </is>
      </c>
      <c r="D17" s="13" t="n">
        <v>103667</v>
      </c>
      <c r="E17" s="14" t="n">
        <v>3615.08</v>
      </c>
      <c r="F17" s="15" t="n">
        <v>0.0351</v>
      </c>
      <c r="G17" s="15" t="n"/>
    </row>
    <row r="18">
      <c r="A18" s="12" t="inlineStr">
        <is>
          <t>Coforge Ltd.</t>
        </is>
      </c>
      <c r="B18" s="30" t="inlineStr">
        <is>
          <t>INE591G01025</t>
        </is>
      </c>
      <c r="C18" s="30" t="inlineStr">
        <is>
          <t>IT - Software</t>
        </is>
      </c>
      <c r="D18" s="13" t="n">
        <v>201004</v>
      </c>
      <c r="E18" s="14" t="n">
        <v>3574.05</v>
      </c>
      <c r="F18" s="15" t="n">
        <v>0.0347</v>
      </c>
      <c r="G18" s="15" t="n"/>
    </row>
    <row r="19">
      <c r="A19" s="12" t="inlineStr">
        <is>
          <t>Bajaj Finance Ltd.</t>
        </is>
      </c>
      <c r="B19" s="30" t="inlineStr">
        <is>
          <t>INE296A01032</t>
        </is>
      </c>
      <c r="C19" s="30" t="inlineStr">
        <is>
          <t>Finance</t>
        </is>
      </c>
      <c r="D19" s="13" t="n">
        <v>334538</v>
      </c>
      <c r="E19" s="14" t="n">
        <v>3488.56</v>
      </c>
      <c r="F19" s="15" t="n">
        <v>0.0339</v>
      </c>
      <c r="G19" s="15" t="n"/>
    </row>
    <row r="20">
      <c r="A20" s="12" t="inlineStr">
        <is>
          <t>KEI Industries Ltd.</t>
        </is>
      </c>
      <c r="B20" s="30" t="inlineStr">
        <is>
          <t>INE878B01027</t>
        </is>
      </c>
      <c r="C20" s="30" t="inlineStr">
        <is>
          <t>Industrial Products</t>
        </is>
      </c>
      <c r="D20" s="13" t="n">
        <v>84805</v>
      </c>
      <c r="E20" s="14" t="n">
        <v>3419.34</v>
      </c>
      <c r="F20" s="15" t="n">
        <v>0.0332</v>
      </c>
      <c r="G20" s="15" t="n"/>
    </row>
    <row r="21">
      <c r="A21" s="12" t="inlineStr">
        <is>
          <t>Ultratech Cement Ltd.</t>
        </is>
      </c>
      <c r="B21" s="30" t="inlineStr">
        <is>
          <t>INE481G01011</t>
        </is>
      </c>
      <c r="C21" s="30" t="inlineStr">
        <is>
          <t>Cement &amp; Cement Products</t>
        </is>
      </c>
      <c r="D21" s="13" t="n">
        <v>28331</v>
      </c>
      <c r="E21" s="14" t="n">
        <v>3384.7</v>
      </c>
      <c r="F21" s="15" t="n">
        <v>0.0329</v>
      </c>
      <c r="G21" s="15" t="n"/>
    </row>
    <row r="22">
      <c r="A22" s="12" t="inlineStr">
        <is>
          <t>NTPC Ltd.</t>
        </is>
      </c>
      <c r="B22" s="30" t="inlineStr">
        <is>
          <t>INE733E01010</t>
        </is>
      </c>
      <c r="C22" s="30" t="inlineStr">
        <is>
          <t>Power</t>
        </is>
      </c>
      <c r="D22" s="13" t="n">
        <v>933481</v>
      </c>
      <c r="E22" s="14" t="n">
        <v>3145.36</v>
      </c>
      <c r="F22" s="15" t="n">
        <v>0.0305</v>
      </c>
      <c r="G22" s="15" t="n"/>
    </row>
    <row r="23">
      <c r="A23" s="12" t="inlineStr">
        <is>
          <t>Max Healthcare Institute Ltd.</t>
        </is>
      </c>
      <c r="B23" s="30" t="inlineStr">
        <is>
          <t>INE027H01010</t>
        </is>
      </c>
      <c r="C23" s="30" t="inlineStr">
        <is>
          <t>Healthcare Services</t>
        </is>
      </c>
      <c r="D23" s="13" t="n">
        <v>264612</v>
      </c>
      <c r="E23" s="14" t="n">
        <v>3037.22</v>
      </c>
      <c r="F23" s="15" t="n">
        <v>0.0295</v>
      </c>
      <c r="G23" s="15" t="n"/>
    </row>
    <row r="24">
      <c r="A24" s="12" t="inlineStr">
        <is>
          <t>TVS Motor Company Ltd.</t>
        </is>
      </c>
      <c r="B24" s="30" t="inlineStr">
        <is>
          <t>INE494B01023</t>
        </is>
      </c>
      <c r="C24" s="30" t="inlineStr">
        <is>
          <t>Automobiles</t>
        </is>
      </c>
      <c r="D24" s="13" t="n">
        <v>81279</v>
      </c>
      <c r="E24" s="14" t="n">
        <v>2851.84</v>
      </c>
      <c r="F24" s="15" t="n">
        <v>0.0277</v>
      </c>
      <c r="G24" s="15" t="n"/>
    </row>
    <row r="25">
      <c r="A25" s="12" t="inlineStr">
        <is>
          <t>Mankind Pharma Ltd.</t>
        </is>
      </c>
      <c r="B25" s="30" t="inlineStr">
        <is>
          <t>INE634S01028</t>
        </is>
      </c>
      <c r="C25" s="30" t="inlineStr">
        <is>
          <t>Pharmaceuticals &amp; Biotechnology</t>
        </is>
      </c>
      <c r="D25" s="13" t="n">
        <v>116208</v>
      </c>
      <c r="E25" s="14" t="n">
        <v>2770.4</v>
      </c>
      <c r="F25" s="15" t="n">
        <v>0.0269</v>
      </c>
      <c r="G25" s="15" t="n"/>
    </row>
    <row r="26">
      <c r="A26" s="12" t="inlineStr">
        <is>
          <t>PB Fintech Ltd.</t>
        </is>
      </c>
      <c r="B26" s="30" t="inlineStr">
        <is>
          <t>INE417T01026</t>
        </is>
      </c>
      <c r="C26" s="30" t="inlineStr">
        <is>
          <t>Financial Technology (Fintech)</t>
        </is>
      </c>
      <c r="D26" s="13" t="n">
        <v>151623</v>
      </c>
      <c r="E26" s="14" t="n">
        <v>2707.08</v>
      </c>
      <c r="F26" s="15" t="n">
        <v>0.0263</v>
      </c>
      <c r="G26" s="15" t="n"/>
    </row>
    <row r="27">
      <c r="A27" s="12" t="inlineStr">
        <is>
          <t>Bharat Electronics Ltd.</t>
        </is>
      </c>
      <c r="B27" s="30" t="inlineStr">
        <is>
          <t>INE263A01024</t>
        </is>
      </c>
      <c r="C27" s="30" t="inlineStr">
        <is>
          <t>Aerospace &amp; Defense</t>
        </is>
      </c>
      <c r="D27" s="13" t="n">
        <v>615076</v>
      </c>
      <c r="E27" s="14" t="n">
        <v>2620.84</v>
      </c>
      <c r="F27" s="15" t="n">
        <v>0.0254</v>
      </c>
      <c r="G27" s="15" t="n"/>
    </row>
    <row r="28">
      <c r="A28" s="12" t="inlineStr">
        <is>
          <t>Titan Company Ltd.</t>
        </is>
      </c>
      <c r="B28" s="30" t="inlineStr">
        <is>
          <t>INE280A01028</t>
        </is>
      </c>
      <c r="C28" s="30" t="inlineStr">
        <is>
          <t>Consumer Durables</t>
        </is>
      </c>
      <c r="D28" s="13" t="n">
        <v>66353</v>
      </c>
      <c r="E28" s="14" t="n">
        <v>2486.05</v>
      </c>
      <c r="F28" s="15" t="n">
        <v>0.0241</v>
      </c>
      <c r="G28" s="15" t="n"/>
    </row>
    <row r="29">
      <c r="A29" s="12" t="inlineStr">
        <is>
          <t>Vishal Mega Mart Ltd</t>
        </is>
      </c>
      <c r="B29" s="30" t="inlineStr">
        <is>
          <t>INE01EA01019</t>
        </is>
      </c>
      <c r="C29" s="30" t="inlineStr">
        <is>
          <t>Retailing</t>
        </is>
      </c>
      <c r="D29" s="13" t="n">
        <v>1655311</v>
      </c>
      <c r="E29" s="14" t="n">
        <v>2395.07</v>
      </c>
      <c r="F29" s="15" t="n">
        <v>0.0232</v>
      </c>
      <c r="G29" s="15" t="n"/>
    </row>
    <row r="30">
      <c r="A30" s="12" t="inlineStr">
        <is>
          <t>Dixon Technologies (India) Ltd.</t>
        </is>
      </c>
      <c r="B30" s="30" t="inlineStr">
        <is>
          <t>INE935N01020</t>
        </is>
      </c>
      <c r="C30" s="30" t="inlineStr">
        <is>
          <t>Consumer Durables</t>
        </is>
      </c>
      <c r="D30" s="13" t="n">
        <v>15426</v>
      </c>
      <c r="E30" s="14" t="n">
        <v>2390.1</v>
      </c>
      <c r="F30" s="15" t="n">
        <v>0.0232</v>
      </c>
      <c r="G30" s="15" t="n"/>
    </row>
    <row r="31">
      <c r="A31" s="12" t="inlineStr">
        <is>
          <t>Endurance Technologies Ltd.</t>
        </is>
      </c>
      <c r="B31" s="30" t="inlineStr">
        <is>
          <t>INE913H01037</t>
        </is>
      </c>
      <c r="C31" s="30" t="inlineStr">
        <is>
          <t>Auto Components</t>
        </is>
      </c>
      <c r="D31" s="13" t="n">
        <v>82274</v>
      </c>
      <c r="E31" s="14" t="n">
        <v>2335.43</v>
      </c>
      <c r="F31" s="15" t="n">
        <v>0.0227</v>
      </c>
      <c r="G31" s="15" t="n"/>
    </row>
    <row r="32">
      <c r="A32" s="12" t="inlineStr">
        <is>
          <t>Cholamandalam Investment &amp; Finance Company Ltd.</t>
        </is>
      </c>
      <c r="B32" s="30" t="inlineStr">
        <is>
          <t>INE121A01024</t>
        </is>
      </c>
      <c r="C32" s="30" t="inlineStr">
        <is>
          <t>Finance</t>
        </is>
      </c>
      <c r="D32" s="13" t="n">
        <v>135846</v>
      </c>
      <c r="E32" s="14" t="n">
        <v>2305.03</v>
      </c>
      <c r="F32" s="15" t="n">
        <v>0.0224</v>
      </c>
      <c r="G32" s="15" t="n"/>
    </row>
    <row r="33">
      <c r="A33" s="12" t="inlineStr">
        <is>
          <t>LG Electronics India Ltd.</t>
        </is>
      </c>
      <c r="B33" s="30" t="inlineStr">
        <is>
          <t>INE324D01010</t>
        </is>
      </c>
      <c r="C33" s="30" t="inlineStr">
        <is>
          <t>Consumer Durables</t>
        </is>
      </c>
      <c r="D33" s="13" t="n">
        <v>115084</v>
      </c>
      <c r="E33" s="14" t="n">
        <v>1914.54</v>
      </c>
      <c r="F33" s="15" t="n">
        <v>0.0186</v>
      </c>
      <c r="G33" s="15" t="n"/>
    </row>
    <row r="34">
      <c r="A34" s="12" t="inlineStr">
        <is>
          <t>Trent Ltd.</t>
        </is>
      </c>
      <c r="B34" s="30" t="inlineStr">
        <is>
          <t>INE849A01020</t>
        </is>
      </c>
      <c r="C34" s="30" t="inlineStr">
        <is>
          <t>Retailing</t>
        </is>
      </c>
      <c r="D34" s="13" t="n">
        <v>38532</v>
      </c>
      <c r="E34" s="14" t="n">
        <v>1808.81</v>
      </c>
      <c r="F34" s="15" t="n">
        <v>0.0176</v>
      </c>
      <c r="G34" s="15" t="n"/>
    </row>
    <row r="35">
      <c r="A35" s="12" t="inlineStr">
        <is>
          <t>Kotak Mahindra Bank Ltd.</t>
        </is>
      </c>
      <c r="B35" s="30" t="inlineStr">
        <is>
          <t>INE237A01028</t>
        </is>
      </c>
      <c r="C35" s="30" t="inlineStr">
        <is>
          <t>Banks</t>
        </is>
      </c>
      <c r="D35" s="13" t="n">
        <v>78057</v>
      </c>
      <c r="E35" s="14" t="n">
        <v>1640.91</v>
      </c>
      <c r="F35" s="15" t="n">
        <v>0.0159</v>
      </c>
      <c r="G35" s="15" t="n"/>
    </row>
    <row r="36">
      <c r="A36" s="12" t="inlineStr">
        <is>
          <t>Godrej Properties Ltd.</t>
        </is>
      </c>
      <c r="B36" s="30" t="inlineStr">
        <is>
          <t>INE484J01027</t>
        </is>
      </c>
      <c r="C36" s="30" t="inlineStr">
        <is>
          <t>Realty</t>
        </is>
      </c>
      <c r="D36" s="13" t="n">
        <v>67627</v>
      </c>
      <c r="E36" s="14" t="n">
        <v>1547.31</v>
      </c>
      <c r="F36" s="15" t="n">
        <v>0.015</v>
      </c>
      <c r="G36" s="15" t="n"/>
    </row>
    <row r="37">
      <c r="A37" s="12" t="inlineStr">
        <is>
          <t>GE Vernova T&amp;D India Limited</t>
        </is>
      </c>
      <c r="B37" s="30" t="inlineStr">
        <is>
          <t>INE200A01026</t>
        </is>
      </c>
      <c r="C37" s="30" t="inlineStr">
        <is>
          <t>Electrical Equipment</t>
        </is>
      </c>
      <c r="D37" s="13" t="n">
        <v>34445</v>
      </c>
      <c r="E37" s="14" t="n">
        <v>1046.23</v>
      </c>
      <c r="F37" s="15" t="n">
        <v>0.0102</v>
      </c>
      <c r="G37" s="15" t="n"/>
    </row>
    <row r="38">
      <c r="A38" s="16" t="inlineStr">
        <is>
          <t>Sub Total</t>
        </is>
      </c>
      <c r="B38" s="31" t="n"/>
      <c r="C38" s="31" t="n"/>
      <c r="D38" s="17" t="n"/>
      <c r="E38" s="37" t="n">
        <v>101480.15</v>
      </c>
      <c r="F38" s="38" t="n">
        <v>0.9853</v>
      </c>
      <c r="G38" s="20" t="n"/>
    </row>
    <row r="39">
      <c r="A39" s="16" t="n"/>
      <c r="B39" s="31" t="n"/>
      <c r="C39" s="31" t="n"/>
      <c r="D39" s="17" t="n"/>
      <c r="E39" s="41" t="n"/>
      <c r="F39" s="20" t="n"/>
      <c r="G39" s="20" t="n"/>
    </row>
    <row r="40">
      <c r="A40" s="16" t="n"/>
      <c r="B40" s="31" t="n"/>
      <c r="C40" s="31" t="n"/>
      <c r="D40" s="17" t="n"/>
      <c r="E40" s="41" t="n"/>
      <c r="F40" s="20" t="n"/>
      <c r="G40" s="20" t="n"/>
    </row>
    <row r="41">
      <c r="A41" s="69" t="inlineStr">
        <is>
          <t>Debt Instruments</t>
        </is>
      </c>
      <c r="B41" s="31" t="n"/>
      <c r="C41" s="31" t="n"/>
      <c r="D41" s="17" t="n"/>
      <c r="E41" s="41" t="n"/>
      <c r="F41" s="20" t="n"/>
      <c r="G41" s="20" t="n"/>
    </row>
    <row r="42">
      <c r="A42" s="69" t="inlineStr">
        <is>
          <t>(a) Non-convertible Preference share</t>
        </is>
      </c>
      <c r="B42" s="30" t="n"/>
      <c r="C42" s="30" t="n"/>
      <c r="D42" s="13" t="n"/>
      <c r="E42" s="14" t="n"/>
      <c r="F42" s="15" t="n"/>
      <c r="G42" s="15" t="n"/>
    </row>
    <row r="43">
      <c r="A43" s="69" t="inlineStr">
        <is>
          <t>Listed / Awaiting listing on Stock Exchanges</t>
        </is>
      </c>
      <c r="B43" s="30" t="n"/>
      <c r="C43" s="30" t="n"/>
      <c r="D43" s="13" t="n"/>
      <c r="E43" s="14" t="n"/>
      <c r="F43" s="15" t="n"/>
      <c r="G43" s="15" t="n"/>
    </row>
    <row r="44">
      <c r="A44" s="12" t="inlineStr">
        <is>
          <t>6% TVS MOTOR CO LTD NCRPS 01-09-2026</t>
        </is>
      </c>
      <c r="B44" s="30" t="inlineStr">
        <is>
          <t>INE494B04019</t>
        </is>
      </c>
      <c r="C44" s="30" t="inlineStr">
        <is>
          <t>Automobiles</t>
        </is>
      </c>
      <c r="D44" s="13" t="n">
        <v>325116</v>
      </c>
      <c r="E44" s="14" t="n">
        <v>32.81</v>
      </c>
      <c r="F44" s="15" t="n">
        <v>0.0003</v>
      </c>
      <c r="G44" s="15" t="n"/>
    </row>
    <row r="45">
      <c r="A45" s="16" t="inlineStr">
        <is>
          <t>Sub Total</t>
        </is>
      </c>
      <c r="B45" s="31" t="n"/>
      <c r="C45" s="31" t="n"/>
      <c r="D45" s="17" t="n"/>
      <c r="E45" s="37" t="n">
        <v>32.81</v>
      </c>
      <c r="F45" s="38" t="n">
        <v>0.0003</v>
      </c>
      <c r="G45" s="20" t="n"/>
    </row>
    <row r="46">
      <c r="A46" s="21" t="inlineStr">
        <is>
          <t>TOTAL</t>
        </is>
      </c>
      <c r="B46" s="32" t="n"/>
      <c r="C46" s="32" t="n"/>
      <c r="D46" s="22" t="n"/>
      <c r="E46" s="27" t="n">
        <v>101512.96</v>
      </c>
      <c r="F46" s="28" t="n">
        <v>0.9856</v>
      </c>
      <c r="G46" s="20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12" t="n"/>
      <c r="B48" s="30" t="n"/>
      <c r="C48" s="30" t="n"/>
      <c r="D48" s="13" t="n"/>
      <c r="E48" s="14" t="n"/>
      <c r="F48" s="15" t="n"/>
      <c r="G48" s="15" t="n"/>
    </row>
    <row r="49">
      <c r="A49" s="16" t="inlineStr">
        <is>
          <t>TREPS / Reverse Repo</t>
        </is>
      </c>
      <c r="B49" s="30" t="n"/>
      <c r="C49" s="30" t="n"/>
      <c r="D49" s="13" t="n"/>
      <c r="E49" s="14" t="n"/>
      <c r="F49" s="15" t="n"/>
      <c r="G49" s="15" t="n"/>
    </row>
    <row r="50">
      <c r="A50" s="12" t="inlineStr">
        <is>
          <t>Clearing Corporation of India Ltd.</t>
        </is>
      </c>
      <c r="B50" s="30" t="n"/>
      <c r="C50" s="30" t="n"/>
      <c r="D50" s="13" t="n"/>
      <c r="E50" s="14" t="n">
        <v>1645.24</v>
      </c>
      <c r="F50" s="15" t="n">
        <v>0.016</v>
      </c>
      <c r="G50" s="15" t="n">
        <v>0.05596</v>
      </c>
    </row>
    <row r="51">
      <c r="A51" s="16" t="inlineStr">
        <is>
          <t>Sub Total</t>
        </is>
      </c>
      <c r="B51" s="31" t="n"/>
      <c r="C51" s="31" t="n"/>
      <c r="D51" s="17" t="n"/>
      <c r="E51" s="37" t="n">
        <v>1645.24</v>
      </c>
      <c r="F51" s="38" t="n">
        <v>0.016</v>
      </c>
      <c r="G51" s="20" t="n"/>
    </row>
    <row r="52">
      <c r="A52" s="12" t="n"/>
      <c r="B52" s="30" t="n"/>
      <c r="C52" s="30" t="n"/>
      <c r="D52" s="13" t="n"/>
      <c r="E52" s="14" t="n"/>
      <c r="F52" s="15" t="n"/>
      <c r="G52" s="15" t="n"/>
    </row>
    <row r="53">
      <c r="A53" s="21" t="inlineStr">
        <is>
          <t>TOTAL</t>
        </is>
      </c>
      <c r="B53" s="32" t="n"/>
      <c r="C53" s="32" t="n"/>
      <c r="D53" s="22" t="n"/>
      <c r="E53" s="18" t="n">
        <v>1645.24</v>
      </c>
      <c r="F53" s="19" t="n">
        <v>0.016</v>
      </c>
      <c r="G53" s="20" t="n"/>
    </row>
    <row r="54">
      <c r="A54" s="12" t="inlineStr">
        <is>
          <t>Accrued Interest</t>
        </is>
      </c>
      <c r="B54" s="30" t="n"/>
      <c r="C54" s="30" t="n"/>
      <c r="D54" s="13" t="n"/>
      <c r="E54" s="14" t="n">
        <v>0.2522406</v>
      </c>
      <c r="F54" s="15" t="n">
        <v>2e-06</v>
      </c>
      <c r="G54" s="15" t="n"/>
    </row>
    <row r="55">
      <c r="A55" s="12" t="inlineStr">
        <is>
          <t>Net Receivables/(Payables)</t>
        </is>
      </c>
      <c r="B55" s="30" t="n"/>
      <c r="C55" s="30" t="n"/>
      <c r="D55" s="13" t="n"/>
      <c r="E55" s="23" t="n">
        <v>-142.2322406</v>
      </c>
      <c r="F55" s="24" t="n">
        <v>-0.001602</v>
      </c>
      <c r="G55" s="15" t="n">
        <v>0.055959</v>
      </c>
    </row>
    <row r="56">
      <c r="A56" s="25" t="inlineStr">
        <is>
          <t>GRAND TOTAL</t>
        </is>
      </c>
      <c r="B56" s="33" t="n"/>
      <c r="C56" s="33" t="n"/>
      <c r="D56" s="26" t="n"/>
      <c r="E56" s="27" t="n">
        <v>103016.22</v>
      </c>
      <c r="F56" s="28" t="n">
        <v>1</v>
      </c>
      <c r="G56" s="28" t="n"/>
    </row>
    <row r="61">
      <c r="A61" s="80" t="inlineStr">
        <is>
          <t>Notes:</t>
        </is>
      </c>
    </row>
    <row r="62">
      <c r="A62" s="48" t="inlineStr">
        <is>
          <t>1. Security in default beyond its maturiy date</t>
        </is>
      </c>
      <c r="B62" s="34" t="inlineStr">
        <is>
          <t>NIL</t>
        </is>
      </c>
    </row>
    <row r="63">
      <c r="A63" t="inlineStr">
        <is>
          <t>2. NAV at the beginning of the period (Rs. per unit)</t>
        </is>
      </c>
    </row>
    <row r="64">
      <c r="A64" t="inlineStr">
        <is>
          <t>Plan /option (Face Value 10)</t>
        </is>
      </c>
      <c r="B64" t="inlineStr">
        <is>
          <t>As on</t>
        </is>
      </c>
      <c r="C64" t="inlineStr">
        <is>
          <t>As on</t>
        </is>
      </c>
    </row>
    <row r="65">
      <c r="B65" s="49" t="n">
        <v>45930</v>
      </c>
      <c r="C65" s="49" t="n">
        <v>45961</v>
      </c>
    </row>
    <row r="66">
      <c r="A66" t="inlineStr">
        <is>
          <t>Direct Plan  Growth Option</t>
        </is>
      </c>
      <c r="B66" t="n">
        <v>16.957</v>
      </c>
      <c r="C66" t="n">
        <v>17.696</v>
      </c>
    </row>
    <row r="67">
      <c r="A67" t="inlineStr">
        <is>
          <t>Direct Plan IDCW Option</t>
        </is>
      </c>
      <c r="B67" t="n">
        <v>16.957</v>
      </c>
      <c r="C67" t="n">
        <v>17.696</v>
      </c>
    </row>
    <row r="68">
      <c r="A68" t="inlineStr">
        <is>
          <t>Regular Plan  Growth Option</t>
        </is>
      </c>
      <c r="B68" t="n">
        <v>16.098</v>
      </c>
      <c r="C68" t="n">
        <v>16.777</v>
      </c>
    </row>
    <row r="69">
      <c r="A69" t="inlineStr">
        <is>
          <t>Regular Plan IDCW Option</t>
        </is>
      </c>
      <c r="B69" t="n">
        <v>16.097</v>
      </c>
      <c r="C69" t="n">
        <v>16.777</v>
      </c>
    </row>
    <row r="71">
      <c r="A71" t="inlineStr">
        <is>
          <t xml:space="preserve">3. Total Dividend (Net) declared during the month </t>
        </is>
      </c>
      <c r="B71" s="34" t="inlineStr">
        <is>
          <t>NIL</t>
        </is>
      </c>
    </row>
    <row r="72">
      <c r="A72" t="inlineStr">
        <is>
          <t>4. Bonus was declared during the month</t>
        </is>
      </c>
      <c r="B72" s="34" t="inlineStr">
        <is>
          <t>NIL</t>
        </is>
      </c>
    </row>
    <row r="73" ht="29" customHeight="1">
      <c r="A73" s="48" t="inlineStr">
        <is>
          <t>5. Investment in Repo of Corporate Debt Securities during the month ended October 31, 2025</t>
        </is>
      </c>
      <c r="B73" s="34" t="inlineStr">
        <is>
          <t>NIL</t>
        </is>
      </c>
    </row>
    <row r="74" ht="29" customHeight="1">
      <c r="A74" s="48" t="inlineStr">
        <is>
          <t>6. Investment in foreign securities/ADRs/GDRs at the end of the month</t>
        </is>
      </c>
      <c r="B74" s="34" t="inlineStr">
        <is>
          <t>NIL</t>
        </is>
      </c>
    </row>
    <row r="75">
      <c r="A75" t="inlineStr">
        <is>
          <t>7. Portfolio Turnover Ratio</t>
        </is>
      </c>
      <c r="B75" s="51" t="n">
        <v>0.3406</v>
      </c>
    </row>
    <row r="76" ht="43.5" customHeight="1">
      <c r="A76" s="48" t="inlineStr">
        <is>
          <t>8. Total gross exposure to derivative instruments (excluding reversed positions) at the end of the month (Rs. in Lakhs)</t>
        </is>
      </c>
      <c r="B76" s="34" t="inlineStr">
        <is>
          <t>NIL</t>
        </is>
      </c>
    </row>
    <row r="77">
      <c r="B77" s="34" t="n"/>
    </row>
    <row r="78" ht="29" customHeight="1">
      <c r="A78" s="48" t="inlineStr">
        <is>
          <t>9. Margin Deposits includes Margin money placed on derivatives other than margin money placed with bank</t>
        </is>
      </c>
      <c r="B78" s="34" t="inlineStr">
        <is>
          <t>NIL</t>
        </is>
      </c>
    </row>
    <row r="79" ht="29" customHeight="1">
      <c r="A79" s="48" t="inlineStr">
        <is>
          <t>10. Value of investment made by other schemes under same management (Rs. In Lakhs)</t>
        </is>
      </c>
      <c r="B79" t="n">
        <v>2774.96</v>
      </c>
    </row>
    <row r="80" ht="29" customHeight="1">
      <c r="A80" s="48" t="inlineStr">
        <is>
          <t>11. Number of instance of deviation In valuation of securities</t>
        </is>
      </c>
      <c r="B80" s="34" t="inlineStr">
        <is>
          <t>NIL</t>
        </is>
      </c>
    </row>
    <row r="81" ht="29" customHeight="1">
      <c r="A81" s="48" t="inlineStr">
        <is>
          <t>12. Total value and percentage of illiquid equity shares / securities</t>
        </is>
      </c>
      <c r="B81" s="34" t="inlineStr">
        <is>
          <t>NIL</t>
        </is>
      </c>
    </row>
    <row r="83" ht="70" customHeight="1">
      <c r="A83" s="82" t="inlineStr">
        <is>
          <t>Scheme Name</t>
        </is>
      </c>
      <c r="B83" s="82" t="inlineStr">
        <is>
          <t>Risk- O - Meter</t>
        </is>
      </c>
      <c r="C83" s="82" t="inlineStr">
        <is>
          <t>Benchmark of the Scheme</t>
        </is>
      </c>
      <c r="D83" s="82" t="inlineStr">
        <is>
          <t>Benchmark Risk-o-meter</t>
        </is>
      </c>
    </row>
    <row r="84" ht="70" customHeight="1">
      <c r="A84" s="82" t="inlineStr">
        <is>
          <t>Edelweiss Focused Fund</t>
        </is>
      </c>
      <c r="B84" s="82" t="n"/>
      <c r="C84" s="82" t="inlineStr">
        <is>
          <t>NIFTY 500 TRI</t>
        </is>
      </c>
      <c r="D84" s="82" t="n"/>
      <c r="E8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workbookViewId="0">
      <pane ySplit="4" topLeftCell="A89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NIFTY500 MULTICAP MOMENTUM QUALITY 50 INDEX FUND AS ON OCTOBER 31, 2025</t>
        </is>
      </c>
    </row>
    <row r="2" ht="19.5" customHeight="1">
      <c r="A2" s="81" t="inlineStr">
        <is>
          <t>(An open-ended index scheme replicating Nifty500 Multicap Momentum Quality 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Eicher Motors Ltd.</t>
        </is>
      </c>
      <c r="B8" s="30" t="inlineStr">
        <is>
          <t>INE066A01021</t>
        </is>
      </c>
      <c r="C8" s="30" t="inlineStr">
        <is>
          <t>Automobiles</t>
        </is>
      </c>
      <c r="D8" s="13" t="n">
        <v>34190</v>
      </c>
      <c r="E8" s="14" t="n">
        <v>2395.69</v>
      </c>
      <c r="F8" s="15" t="n">
        <v>0.0571</v>
      </c>
      <c r="G8" s="15" t="n"/>
    </row>
    <row r="9">
      <c r="A9" s="12" t="inlineStr">
        <is>
          <t>Bajaj Finance Ltd.</t>
        </is>
      </c>
      <c r="B9" s="30" t="inlineStr">
        <is>
          <t>INE296A01032</t>
        </is>
      </c>
      <c r="C9" s="30" t="inlineStr">
        <is>
          <t>Finance</t>
        </is>
      </c>
      <c r="D9" s="13" t="n">
        <v>228887</v>
      </c>
      <c r="E9" s="14" t="n">
        <v>2386.83</v>
      </c>
      <c r="F9" s="15" t="n">
        <v>0.0569</v>
      </c>
      <c r="G9" s="15" t="n"/>
    </row>
    <row r="10">
      <c r="A10" s="12" t="inlineStr">
        <is>
          <t>Nestle India Ltd.</t>
        </is>
      </c>
      <c r="B10" s="30" t="inlineStr">
        <is>
          <t>INE239A01024</t>
        </is>
      </c>
      <c r="C10" s="30" t="inlineStr">
        <is>
          <t>Food Products</t>
        </is>
      </c>
      <c r="D10" s="13" t="n">
        <v>176666</v>
      </c>
      <c r="E10" s="14" t="n">
        <v>2246.48</v>
      </c>
      <c r="F10" s="15" t="n">
        <v>0.0535</v>
      </c>
      <c r="G10" s="15" t="n"/>
    </row>
    <row r="11">
      <c r="A11" s="12" t="inlineStr">
        <is>
          <t>Bharat Electronics Ltd.</t>
        </is>
      </c>
      <c r="B11" s="30" t="inlineStr">
        <is>
          <t>INE263A01024</t>
        </is>
      </c>
      <c r="C11" s="30" t="inlineStr">
        <is>
          <t>Aerospace &amp; Defense</t>
        </is>
      </c>
      <c r="D11" s="13" t="n">
        <v>523052</v>
      </c>
      <c r="E11" s="14" t="n">
        <v>2228.72</v>
      </c>
      <c r="F11" s="15" t="n">
        <v>0.0531</v>
      </c>
      <c r="G11" s="15" t="n"/>
    </row>
    <row r="12">
      <c r="A12" s="12" t="inlineStr">
        <is>
          <t>Divi's Laboratories Ltd.</t>
        </is>
      </c>
      <c r="B12" s="30" t="inlineStr">
        <is>
          <t>INE361B01024</t>
        </is>
      </c>
      <c r="C12" s="30" t="inlineStr">
        <is>
          <t>Pharmaceuticals &amp; Biotechnology</t>
        </is>
      </c>
      <c r="D12" s="13" t="n">
        <v>32242</v>
      </c>
      <c r="E12" s="14" t="n">
        <v>2172.47</v>
      </c>
      <c r="F12" s="15" t="n">
        <v>0.0518</v>
      </c>
      <c r="G12" s="15" t="n"/>
    </row>
    <row r="13">
      <c r="A13" s="12" t="inlineStr">
        <is>
          <t>Britannia Industries Ltd.</t>
        </is>
      </c>
      <c r="B13" s="30" t="inlineStr">
        <is>
          <t>INE216A01030</t>
        </is>
      </c>
      <c r="C13" s="30" t="inlineStr">
        <is>
          <t>Food Products</t>
        </is>
      </c>
      <c r="D13" s="13" t="n">
        <v>35178</v>
      </c>
      <c r="E13" s="14" t="n">
        <v>2053.16</v>
      </c>
      <c r="F13" s="15" t="n">
        <v>0.0489</v>
      </c>
      <c r="G13" s="15" t="n"/>
    </row>
    <row r="14">
      <c r="A14" s="12" t="inlineStr">
        <is>
          <t>HCL Technologies Ltd.</t>
        </is>
      </c>
      <c r="B14" s="30" t="inlineStr">
        <is>
          <t>INE860A01027</t>
        </is>
      </c>
      <c r="C14" s="30" t="inlineStr">
        <is>
          <t>IT - Software</t>
        </is>
      </c>
      <c r="D14" s="13" t="n">
        <v>123697</v>
      </c>
      <c r="E14" s="14" t="n">
        <v>1906.79</v>
      </c>
      <c r="F14" s="15" t="n">
        <v>0.0454</v>
      </c>
      <c r="G14" s="15" t="n"/>
    </row>
    <row r="15">
      <c r="A15" s="12" t="inlineStr">
        <is>
          <t>BSE Ltd.</t>
        </is>
      </c>
      <c r="B15" s="30" t="inlineStr">
        <is>
          <t>INE118H01025</t>
        </is>
      </c>
      <c r="C15" s="30" t="inlineStr">
        <is>
          <t>Capital Markets</t>
        </is>
      </c>
      <c r="D15" s="13" t="n">
        <v>76155</v>
      </c>
      <c r="E15" s="14" t="n">
        <v>1887.88</v>
      </c>
      <c r="F15" s="15" t="n">
        <v>0.045</v>
      </c>
      <c r="G15" s="15" t="n"/>
    </row>
    <row r="16">
      <c r="A16" s="12" t="inlineStr">
        <is>
          <t>Suzlon Energy Ltd.</t>
        </is>
      </c>
      <c r="B16" s="30" t="inlineStr">
        <is>
          <t>INE040H01021</t>
        </is>
      </c>
      <c r="C16" s="30" t="inlineStr">
        <is>
          <t>Electrical Equipment</t>
        </is>
      </c>
      <c r="D16" s="13" t="n">
        <v>3102776</v>
      </c>
      <c r="E16" s="14" t="n">
        <v>1839.95</v>
      </c>
      <c r="F16" s="15" t="n">
        <v>0.0438</v>
      </c>
      <c r="G16" s="15" t="n"/>
    </row>
    <row r="17">
      <c r="A17" s="12" t="inlineStr">
        <is>
          <t>Hindustan Aeronautics Ltd.</t>
        </is>
      </c>
      <c r="B17" s="30" t="inlineStr">
        <is>
          <t>INE066F01020</t>
        </is>
      </c>
      <c r="C17" s="30" t="inlineStr">
        <is>
          <t>Aerospace &amp; Defense</t>
        </is>
      </c>
      <c r="D17" s="13" t="n">
        <v>38757</v>
      </c>
      <c r="E17" s="14" t="n">
        <v>1813.75</v>
      </c>
      <c r="F17" s="15" t="n">
        <v>0.0432</v>
      </c>
      <c r="G17" s="15" t="n"/>
    </row>
    <row r="18">
      <c r="A18" s="12" t="inlineStr">
        <is>
          <t>Persistent Systems Ltd.</t>
        </is>
      </c>
      <c r="B18" s="30" t="inlineStr">
        <is>
          <t>INE262H01021</t>
        </is>
      </c>
      <c r="C18" s="30" t="inlineStr">
        <is>
          <t>IT - Software</t>
        </is>
      </c>
      <c r="D18" s="13" t="n">
        <v>27117</v>
      </c>
      <c r="E18" s="14" t="n">
        <v>1604.4</v>
      </c>
      <c r="F18" s="15" t="n">
        <v>0.0382</v>
      </c>
      <c r="G18" s="15" t="n"/>
    </row>
    <row r="19">
      <c r="A19" s="12" t="inlineStr">
        <is>
          <t>Coforge Ltd.</t>
        </is>
      </c>
      <c r="B19" s="30" t="inlineStr">
        <is>
          <t>INE591G01025</t>
        </is>
      </c>
      <c r="C19" s="30" t="inlineStr">
        <is>
          <t>IT - Software</t>
        </is>
      </c>
      <c r="D19" s="13" t="n">
        <v>89490</v>
      </c>
      <c r="E19" s="14" t="n">
        <v>1591.22</v>
      </c>
      <c r="F19" s="15" t="n">
        <v>0.0379</v>
      </c>
      <c r="G19" s="15" t="n"/>
    </row>
    <row r="20">
      <c r="A20" s="12" t="inlineStr">
        <is>
          <t>Bharat Petroleum Corporation Ltd.</t>
        </is>
      </c>
      <c r="B20" s="30" t="inlineStr">
        <is>
          <t>INE029A01011</t>
        </is>
      </c>
      <c r="C20" s="30" t="inlineStr">
        <is>
          <t>Petroleum Products</t>
        </is>
      </c>
      <c r="D20" s="13" t="n">
        <v>423217</v>
      </c>
      <c r="E20" s="14" t="n">
        <v>1510.04</v>
      </c>
      <c r="F20" s="15" t="n">
        <v>0.036</v>
      </c>
      <c r="G20" s="15" t="n"/>
    </row>
    <row r="21">
      <c r="A21" s="12" t="inlineStr">
        <is>
          <t>HDFC Asset Management Company Ltd.</t>
        </is>
      </c>
      <c r="B21" s="30" t="inlineStr">
        <is>
          <t>INE127D01025</t>
        </is>
      </c>
      <c r="C21" s="30" t="inlineStr">
        <is>
          <t>Capital Markets</t>
        </is>
      </c>
      <c r="D21" s="13" t="n">
        <v>26367</v>
      </c>
      <c r="E21" s="14" t="n">
        <v>1418.28</v>
      </c>
      <c r="F21" s="15" t="n">
        <v>0.0338</v>
      </c>
      <c r="G21" s="15" t="n"/>
    </row>
    <row r="22">
      <c r="A22" s="12" t="inlineStr">
        <is>
          <t>Dixon Technologies (India) Ltd.</t>
        </is>
      </c>
      <c r="B22" s="30" t="inlineStr">
        <is>
          <t>INE935N01020</t>
        </is>
      </c>
      <c r="C22" s="30" t="inlineStr">
        <is>
          <t>Consumer Durables</t>
        </is>
      </c>
      <c r="D22" s="13" t="n">
        <v>8613</v>
      </c>
      <c r="E22" s="14" t="n">
        <v>1334.5</v>
      </c>
      <c r="F22" s="15" t="n">
        <v>0.0318</v>
      </c>
      <c r="G22" s="15" t="n"/>
    </row>
    <row r="23">
      <c r="A23" s="12" t="inlineStr">
        <is>
          <t>Solar Industries India Ltd.</t>
        </is>
      </c>
      <c r="B23" s="30" t="inlineStr">
        <is>
          <t>INE343H01029</t>
        </is>
      </c>
      <c r="C23" s="30" t="inlineStr">
        <is>
          <t>Chemicals &amp; Petrochemicals</t>
        </is>
      </c>
      <c r="D23" s="13" t="n">
        <v>9422</v>
      </c>
      <c r="E23" s="14" t="n">
        <v>1307.59</v>
      </c>
      <c r="F23" s="15" t="n">
        <v>0.0312</v>
      </c>
      <c r="G23" s="15" t="n"/>
    </row>
    <row r="24">
      <c r="A24" s="12" t="inlineStr">
        <is>
          <t>Marico Ltd.</t>
        </is>
      </c>
      <c r="B24" s="30" t="inlineStr">
        <is>
          <t>INE196A01026</t>
        </is>
      </c>
      <c r="C24" s="30" t="inlineStr">
        <is>
          <t>Agricultural Food &amp; other Products</t>
        </is>
      </c>
      <c r="D24" s="13" t="n">
        <v>147452</v>
      </c>
      <c r="E24" s="14" t="n">
        <v>1061.58</v>
      </c>
      <c r="F24" s="15" t="n">
        <v>0.0253</v>
      </c>
      <c r="G24" s="15" t="n"/>
    </row>
    <row r="25">
      <c r="A25" s="12" t="inlineStr">
        <is>
          <t>CG Power and Industrial Solutions Ltd.</t>
        </is>
      </c>
      <c r="B25" s="30" t="inlineStr">
        <is>
          <t>INE067A01029</t>
        </is>
      </c>
      <c r="C25" s="30" t="inlineStr">
        <is>
          <t>Electrical Equipment</t>
        </is>
      </c>
      <c r="D25" s="13" t="n">
        <v>125594</v>
      </c>
      <c r="E25" s="14" t="n">
        <v>925.1900000000001</v>
      </c>
      <c r="F25" s="15" t="n">
        <v>0.022</v>
      </c>
      <c r="G25" s="15" t="n"/>
    </row>
    <row r="26">
      <c r="A26" s="12" t="inlineStr">
        <is>
          <t>Coromandel International Ltd.</t>
        </is>
      </c>
      <c r="B26" s="30" t="inlineStr">
        <is>
          <t>INE169A01031</t>
        </is>
      </c>
      <c r="C26" s="30" t="inlineStr">
        <is>
          <t>Fertilizers &amp; Agrochemicals</t>
        </is>
      </c>
      <c r="D26" s="13" t="n">
        <v>43446</v>
      </c>
      <c r="E26" s="14" t="n">
        <v>923.05</v>
      </c>
      <c r="F26" s="15" t="n">
        <v>0.022</v>
      </c>
      <c r="G26" s="15" t="n"/>
    </row>
    <row r="27">
      <c r="A27" s="12" t="inlineStr">
        <is>
          <t>Page Industries Ltd.</t>
        </is>
      </c>
      <c r="B27" s="30" t="inlineStr">
        <is>
          <t>INE761H01022</t>
        </is>
      </c>
      <c r="C27" s="30" t="inlineStr">
        <is>
          <t>Textiles &amp; Apparels</t>
        </is>
      </c>
      <c r="D27" s="13" t="n">
        <v>1763</v>
      </c>
      <c r="E27" s="14" t="n">
        <v>726.36</v>
      </c>
      <c r="F27" s="15" t="n">
        <v>0.0173</v>
      </c>
      <c r="G27" s="15" t="n"/>
    </row>
    <row r="28">
      <c r="A28" s="12" t="inlineStr">
        <is>
          <t>Mazagon Dock Shipbuilders Ltd.</t>
        </is>
      </c>
      <c r="B28" s="30" t="inlineStr">
        <is>
          <t>INE249Z01020</t>
        </is>
      </c>
      <c r="C28" s="30" t="inlineStr">
        <is>
          <t>Industrial Manufacturing</t>
        </is>
      </c>
      <c r="D28" s="13" t="n">
        <v>26060</v>
      </c>
      <c r="E28" s="14" t="n">
        <v>711.1799999999999</v>
      </c>
      <c r="F28" s="15" t="n">
        <v>0.0169</v>
      </c>
      <c r="G28" s="15" t="n"/>
    </row>
    <row r="29">
      <c r="A29" s="12" t="inlineStr">
        <is>
          <t>Central Depository Services (I) Ltd.</t>
        </is>
      </c>
      <c r="B29" s="30" t="inlineStr">
        <is>
          <t>INE736A01011</t>
        </is>
      </c>
      <c r="C29" s="30" t="inlineStr">
        <is>
          <t>Capital Markets</t>
        </is>
      </c>
      <c r="D29" s="13" t="n">
        <v>41200</v>
      </c>
      <c r="E29" s="14" t="n">
        <v>653.9299999999999</v>
      </c>
      <c r="F29" s="15" t="n">
        <v>0.0156</v>
      </c>
      <c r="G29" s="15" t="n"/>
    </row>
    <row r="30">
      <c r="A30" s="12" t="inlineStr">
        <is>
          <t>Manappuram Finance Ltd.</t>
        </is>
      </c>
      <c r="B30" s="30" t="inlineStr">
        <is>
          <t>INE522D01027</t>
        </is>
      </c>
      <c r="C30" s="30" t="inlineStr">
        <is>
          <t>Finance</t>
        </is>
      </c>
      <c r="D30" s="13" t="n">
        <v>184796</v>
      </c>
      <c r="E30" s="14" t="n">
        <v>498.03</v>
      </c>
      <c r="F30" s="15" t="n">
        <v>0.0119</v>
      </c>
      <c r="G30" s="15" t="n"/>
    </row>
    <row r="31">
      <c r="A31" s="12" t="inlineStr">
        <is>
          <t>360 One Wam Ltd.</t>
        </is>
      </c>
      <c r="B31" s="30" t="inlineStr">
        <is>
          <t>INE466L01038</t>
        </is>
      </c>
      <c r="C31" s="30" t="inlineStr">
        <is>
          <t>Capital Markets</t>
        </is>
      </c>
      <c r="D31" s="13" t="n">
        <v>41579</v>
      </c>
      <c r="E31" s="14" t="n">
        <v>449.34</v>
      </c>
      <c r="F31" s="15" t="n">
        <v>0.0107</v>
      </c>
      <c r="G31" s="15" t="n"/>
    </row>
    <row r="32">
      <c r="A32" s="12" t="inlineStr">
        <is>
          <t>Narayana Hrudayalaya ltd.</t>
        </is>
      </c>
      <c r="B32" s="30" t="inlineStr">
        <is>
          <t>INE410P01011</t>
        </is>
      </c>
      <c r="C32" s="30" t="inlineStr">
        <is>
          <t>Healthcare Services</t>
        </is>
      </c>
      <c r="D32" s="13" t="n">
        <v>24776</v>
      </c>
      <c r="E32" s="14" t="n">
        <v>435.41</v>
      </c>
      <c r="F32" s="15" t="n">
        <v>0.0104</v>
      </c>
      <c r="G32" s="15" t="n"/>
    </row>
    <row r="33">
      <c r="A33" s="12" t="inlineStr">
        <is>
          <t>Godfrey Phillips India Ltd.</t>
        </is>
      </c>
      <c r="B33" s="30" t="inlineStr">
        <is>
          <t>INE260B01028</t>
        </is>
      </c>
      <c r="C33" s="30" t="inlineStr">
        <is>
          <t>Cigarettes &amp; Tobacco Products</t>
        </is>
      </c>
      <c r="D33" s="13" t="n">
        <v>13782</v>
      </c>
      <c r="E33" s="14" t="n">
        <v>424.17</v>
      </c>
      <c r="F33" s="15" t="n">
        <v>0.0101</v>
      </c>
      <c r="G33" s="15" t="n"/>
    </row>
    <row r="34">
      <c r="A34" s="12" t="inlineStr">
        <is>
          <t>Computer Age Management Services Ltd.</t>
        </is>
      </c>
      <c r="B34" s="30" t="inlineStr">
        <is>
          <t>INE596I01012</t>
        </is>
      </c>
      <c r="C34" s="30" t="inlineStr">
        <is>
          <t>Capital Markets</t>
        </is>
      </c>
      <c r="D34" s="13" t="n">
        <v>10034</v>
      </c>
      <c r="E34" s="14" t="n">
        <v>395.47</v>
      </c>
      <c r="F34" s="15" t="n">
        <v>0.0094</v>
      </c>
      <c r="G34" s="15" t="n"/>
    </row>
    <row r="35">
      <c r="A35" s="12" t="inlineStr">
        <is>
          <t>Nippon Life India Asset Management Ltd.</t>
        </is>
      </c>
      <c r="B35" s="30" t="inlineStr">
        <is>
          <t>INE298J01013</t>
        </is>
      </c>
      <c r="C35" s="30" t="inlineStr">
        <is>
          <t>Capital Markets</t>
        </is>
      </c>
      <c r="D35" s="13" t="n">
        <v>41103</v>
      </c>
      <c r="E35" s="14" t="n">
        <v>359.57</v>
      </c>
      <c r="F35" s="15" t="n">
        <v>0.0086</v>
      </c>
      <c r="G35" s="15" t="n"/>
    </row>
    <row r="36">
      <c r="A36" s="12" t="inlineStr">
        <is>
          <t>GlaxoSmithKline Pharmaceuticals Ltd.</t>
        </is>
      </c>
      <c r="B36" s="30" t="inlineStr">
        <is>
          <t>INE159A01016</t>
        </is>
      </c>
      <c r="C36" s="30" t="inlineStr">
        <is>
          <t>Pharmaceuticals &amp; Biotechnology</t>
        </is>
      </c>
      <c r="D36" s="13" t="n">
        <v>13246</v>
      </c>
      <c r="E36" s="14" t="n">
        <v>346.86</v>
      </c>
      <c r="F36" s="15" t="n">
        <v>0.0083</v>
      </c>
      <c r="G36" s="15" t="n"/>
    </row>
    <row r="37">
      <c r="A37" s="12" t="inlineStr">
        <is>
          <t>Intellect Design Arena Ltd.</t>
        </is>
      </c>
      <c r="B37" s="30" t="inlineStr">
        <is>
          <t>INE306R01017</t>
        </is>
      </c>
      <c r="C37" s="30" t="inlineStr">
        <is>
          <t>IT - Software</t>
        </is>
      </c>
      <c r="D37" s="13" t="n">
        <v>29482</v>
      </c>
      <c r="E37" s="14" t="n">
        <v>334.18</v>
      </c>
      <c r="F37" s="15" t="n">
        <v>0.008</v>
      </c>
      <c r="G37" s="15" t="n"/>
    </row>
    <row r="38">
      <c r="A38" s="12" t="inlineStr">
        <is>
          <t>Motilal Oswal Financial Services Ltd.</t>
        </is>
      </c>
      <c r="B38" s="30" t="inlineStr">
        <is>
          <t>INE338I01027</t>
        </is>
      </c>
      <c r="C38" s="30" t="inlineStr">
        <is>
          <t>Capital Markets</t>
        </is>
      </c>
      <c r="D38" s="13" t="n">
        <v>34005</v>
      </c>
      <c r="E38" s="14" t="n">
        <v>332.57</v>
      </c>
      <c r="F38" s="15" t="n">
        <v>0.007900000000000001</v>
      </c>
      <c r="G38" s="15" t="n"/>
    </row>
    <row r="39">
      <c r="A39" s="12" t="inlineStr">
        <is>
          <t>Angel One Ltd.</t>
        </is>
      </c>
      <c r="B39" s="30" t="inlineStr">
        <is>
          <t>INE732I01013</t>
        </is>
      </c>
      <c r="C39" s="30" t="inlineStr">
        <is>
          <t>Capital Markets</t>
        </is>
      </c>
      <c r="D39" s="13" t="n">
        <v>12677</v>
      </c>
      <c r="E39" s="14" t="n">
        <v>315.96</v>
      </c>
      <c r="F39" s="15" t="n">
        <v>0.0075</v>
      </c>
      <c r="G39" s="15" t="n"/>
    </row>
    <row r="40">
      <c r="A40" s="12" t="inlineStr">
        <is>
          <t>Affle 3i Ltd.</t>
        </is>
      </c>
      <c r="B40" s="30" t="inlineStr">
        <is>
          <t>INE00WC01027</t>
        </is>
      </c>
      <c r="C40" s="30" t="inlineStr">
        <is>
          <t>IT - Services</t>
        </is>
      </c>
      <c r="D40" s="13" t="n">
        <v>16293</v>
      </c>
      <c r="E40" s="14" t="n">
        <v>314.55</v>
      </c>
      <c r="F40" s="15" t="n">
        <v>0.0075</v>
      </c>
      <c r="G40" s="15" t="n"/>
    </row>
    <row r="41">
      <c r="A41" s="12" t="inlineStr">
        <is>
          <t>Indian Energy Exchange Ltd.</t>
        </is>
      </c>
      <c r="B41" s="30" t="inlineStr">
        <is>
          <t>INE022Q01020</t>
        </is>
      </c>
      <c r="C41" s="30" t="inlineStr">
        <is>
          <t>Capital Markets</t>
        </is>
      </c>
      <c r="D41" s="13" t="n">
        <v>221865</v>
      </c>
      <c r="E41" s="14" t="n">
        <v>308.53</v>
      </c>
      <c r="F41" s="15" t="n">
        <v>0.0074</v>
      </c>
      <c r="G41" s="15" t="n"/>
    </row>
    <row r="42">
      <c r="A42" s="12" t="inlineStr">
        <is>
          <t>Garden Reach Shipbuilders &amp; Engineers</t>
        </is>
      </c>
      <c r="B42" s="30" t="inlineStr">
        <is>
          <t>INE382Z01011</t>
        </is>
      </c>
      <c r="C42" s="30" t="inlineStr">
        <is>
          <t>Aerospace &amp; Defense</t>
        </is>
      </c>
      <c r="D42" s="13" t="n">
        <v>11064</v>
      </c>
      <c r="E42" s="14" t="n">
        <v>282.81</v>
      </c>
      <c r="F42" s="15" t="n">
        <v>0.0067</v>
      </c>
      <c r="G42" s="15" t="n"/>
    </row>
    <row r="43">
      <c r="A43" s="12" t="inlineStr">
        <is>
          <t>Eclerx Services Ltd.</t>
        </is>
      </c>
      <c r="B43" s="30" t="inlineStr">
        <is>
          <t>INE738I01010</t>
        </is>
      </c>
      <c r="C43" s="30" t="inlineStr">
        <is>
          <t>Commercial Services &amp; Supplies</t>
        </is>
      </c>
      <c r="D43" s="13" t="n">
        <v>5676</v>
      </c>
      <c r="E43" s="14" t="n">
        <v>268.34</v>
      </c>
      <c r="F43" s="15" t="n">
        <v>0.0064</v>
      </c>
      <c r="G43" s="15" t="n"/>
    </row>
    <row r="44">
      <c r="A44" s="12" t="inlineStr">
        <is>
          <t>Castrol India Ltd.</t>
        </is>
      </c>
      <c r="B44" s="30" t="inlineStr">
        <is>
          <t>INE172A01027</t>
        </is>
      </c>
      <c r="C44" s="30" t="inlineStr">
        <is>
          <t>Petroleum Products</t>
        </is>
      </c>
      <c r="D44" s="13" t="n">
        <v>121411</v>
      </c>
      <c r="E44" s="14" t="n">
        <v>236.76</v>
      </c>
      <c r="F44" s="15" t="n">
        <v>0.0056</v>
      </c>
      <c r="G44" s="15" t="n"/>
    </row>
    <row r="45">
      <c r="A45" s="12" t="inlineStr">
        <is>
          <t>Zensar Technologies Ltd.</t>
        </is>
      </c>
      <c r="B45" s="30" t="inlineStr">
        <is>
          <t>INE520A01027</t>
        </is>
      </c>
      <c r="C45" s="30" t="inlineStr">
        <is>
          <t>IT - Software</t>
        </is>
      </c>
      <c r="D45" s="13" t="n">
        <v>27861</v>
      </c>
      <c r="E45" s="14" t="n">
        <v>222.21</v>
      </c>
      <c r="F45" s="15" t="n">
        <v>0.0053</v>
      </c>
      <c r="G45" s="15" t="n"/>
    </row>
    <row r="46">
      <c r="A46" s="12" t="inlineStr">
        <is>
          <t>Cohance Lifesciences Ltd.</t>
        </is>
      </c>
      <c r="B46" s="30" t="inlineStr">
        <is>
          <t>INE03QK01018</t>
        </is>
      </c>
      <c r="C46" s="30" t="inlineStr">
        <is>
          <t>Pharmaceuticals &amp; Biotechnology</t>
        </is>
      </c>
      <c r="D46" s="13" t="n">
        <v>27336</v>
      </c>
      <c r="E46" s="14" t="n">
        <v>205.95</v>
      </c>
      <c r="F46" s="15" t="n">
        <v>0.0049</v>
      </c>
      <c r="G46" s="15" t="n"/>
    </row>
    <row r="47">
      <c r="A47" s="12" t="inlineStr">
        <is>
          <t>Zen Technologies Ltd.</t>
        </is>
      </c>
      <c r="B47" s="30" t="inlineStr">
        <is>
          <t>INE251B01027</t>
        </is>
      </c>
      <c r="C47" s="30" t="inlineStr">
        <is>
          <t>Aerospace &amp; Defense</t>
        </is>
      </c>
      <c r="D47" s="13" t="n">
        <v>14170</v>
      </c>
      <c r="E47" s="14" t="n">
        <v>192.32</v>
      </c>
      <c r="F47" s="15" t="n">
        <v>0.0046</v>
      </c>
      <c r="G47" s="15" t="n"/>
    </row>
    <row r="48">
      <c r="A48" s="12" t="inlineStr">
        <is>
          <t>Gillette India Ltd.</t>
        </is>
      </c>
      <c r="B48" s="30" t="inlineStr">
        <is>
          <t>INE322A01010</t>
        </is>
      </c>
      <c r="C48" s="30" t="inlineStr">
        <is>
          <t>Personal Products</t>
        </is>
      </c>
      <c r="D48" s="13" t="n">
        <v>2096</v>
      </c>
      <c r="E48" s="14" t="n">
        <v>188.99</v>
      </c>
      <c r="F48" s="15" t="n">
        <v>0.0045</v>
      </c>
      <c r="G48" s="15" t="n"/>
    </row>
    <row r="49">
      <c r="A49" s="12" t="inlineStr">
        <is>
          <t>LT Foods Ltd.</t>
        </is>
      </c>
      <c r="B49" s="30" t="inlineStr">
        <is>
          <t>INE818H01020</t>
        </is>
      </c>
      <c r="C49" s="30" t="inlineStr">
        <is>
          <t>Agricultural Food &amp; other Products</t>
        </is>
      </c>
      <c r="D49" s="13" t="n">
        <v>41600</v>
      </c>
      <c r="E49" s="14" t="n">
        <v>174.93</v>
      </c>
      <c r="F49" s="15" t="n">
        <v>0.0042</v>
      </c>
      <c r="G49" s="15" t="n"/>
    </row>
    <row r="50">
      <c r="A50" s="12" t="inlineStr">
        <is>
          <t>Mahanagar Gas Ltd.</t>
        </is>
      </c>
      <c r="B50" s="30" t="inlineStr">
        <is>
          <t>INE002S01010</t>
        </is>
      </c>
      <c r="C50" s="30" t="inlineStr">
        <is>
          <t>Gas</t>
        </is>
      </c>
      <c r="D50" s="13" t="n">
        <v>12843</v>
      </c>
      <c r="E50" s="14" t="n">
        <v>163.99</v>
      </c>
      <c r="F50" s="15" t="n">
        <v>0.0039</v>
      </c>
      <c r="G50" s="15" t="n"/>
    </row>
    <row r="51">
      <c r="A51" s="12" t="inlineStr">
        <is>
          <t>Astrazeneca Pharma India Ltd.</t>
        </is>
      </c>
      <c r="B51" s="30" t="inlineStr">
        <is>
          <t>INE203A01020</t>
        </is>
      </c>
      <c r="C51" s="30" t="inlineStr">
        <is>
          <t>Pharmaceuticals &amp; Biotechnology</t>
        </is>
      </c>
      <c r="D51" s="13" t="n">
        <v>1657</v>
      </c>
      <c r="E51" s="14" t="n">
        <v>158.33</v>
      </c>
      <c r="F51" s="15" t="n">
        <v>0.0038</v>
      </c>
      <c r="G51" s="15" t="n"/>
    </row>
    <row r="52">
      <c r="A52" s="12" t="inlineStr">
        <is>
          <t>Newgen Software Technologies Ltd.</t>
        </is>
      </c>
      <c r="B52" s="30" t="inlineStr">
        <is>
          <t>INE619B01017</t>
        </is>
      </c>
      <c r="C52" s="30" t="inlineStr">
        <is>
          <t>IT - Software</t>
        </is>
      </c>
      <c r="D52" s="13" t="n">
        <v>14123</v>
      </c>
      <c r="E52" s="14" t="n">
        <v>137.85</v>
      </c>
      <c r="F52" s="15" t="n">
        <v>0.0033</v>
      </c>
      <c r="G52" s="15" t="n"/>
    </row>
    <row r="53">
      <c r="A53" s="12" t="inlineStr">
        <is>
          <t>Elecon Engineering Company Ltd.</t>
        </is>
      </c>
      <c r="B53" s="30" t="inlineStr">
        <is>
          <t>INE205B01031</t>
        </is>
      </c>
      <c r="C53" s="30" t="inlineStr">
        <is>
          <t>Electrical Equipment</t>
        </is>
      </c>
      <c r="D53" s="13" t="n">
        <v>20149</v>
      </c>
      <c r="E53" s="14" t="n">
        <v>113.13</v>
      </c>
      <c r="F53" s="15" t="n">
        <v>0.0027</v>
      </c>
      <c r="G53" s="15" t="n"/>
    </row>
    <row r="54">
      <c r="A54" s="12" t="inlineStr">
        <is>
          <t>Schneider Electric Infrastructure Ltd.</t>
        </is>
      </c>
      <c r="B54" s="30" t="inlineStr">
        <is>
          <t>INE839M01018</t>
        </is>
      </c>
      <c r="C54" s="30" t="inlineStr">
        <is>
          <t>Electrical Equipment</t>
        </is>
      </c>
      <c r="D54" s="13" t="n">
        <v>13428</v>
      </c>
      <c r="E54" s="14" t="n">
        <v>112.33</v>
      </c>
      <c r="F54" s="15" t="n">
        <v>0.0027</v>
      </c>
      <c r="G54" s="15" t="n"/>
    </row>
    <row r="55">
      <c r="A55" s="12" t="inlineStr">
        <is>
          <t>Caplin Point Laboratories Ltd.</t>
        </is>
      </c>
      <c r="B55" s="30" t="inlineStr">
        <is>
          <t>INE475E01026</t>
        </is>
      </c>
      <c r="C55" s="30" t="inlineStr">
        <is>
          <t>Pharmaceuticals &amp; Biotechnology</t>
        </is>
      </c>
      <c r="D55" s="13" t="n">
        <v>4985</v>
      </c>
      <c r="E55" s="14" t="n">
        <v>101.34</v>
      </c>
      <c r="F55" s="15" t="n">
        <v>0.0024</v>
      </c>
      <c r="G55" s="15" t="n"/>
    </row>
    <row r="56">
      <c r="A56" s="12" t="inlineStr">
        <is>
          <t>BLS International Services Ltd.</t>
        </is>
      </c>
      <c r="B56" s="30" t="inlineStr">
        <is>
          <t>INE153T01027</t>
        </is>
      </c>
      <c r="C56" s="30" t="inlineStr">
        <is>
          <t>Leisure Services</t>
        </is>
      </c>
      <c r="D56" s="13" t="n">
        <v>28885</v>
      </c>
      <c r="E56" s="14" t="n">
        <v>90.87</v>
      </c>
      <c r="F56" s="15" t="n">
        <v>0.0022</v>
      </c>
      <c r="G56" s="15" t="n"/>
    </row>
    <row r="57">
      <c r="A57" s="12" t="inlineStr">
        <is>
          <t>Action Construction Equipment Ltd.</t>
        </is>
      </c>
      <c r="B57" s="30" t="inlineStr">
        <is>
          <t>INE731H01025</t>
        </is>
      </c>
      <c r="C57" s="30" t="inlineStr">
        <is>
          <t>Agricultural, Commercial &amp; Construction Vehicles</t>
        </is>
      </c>
      <c r="D57" s="13" t="n">
        <v>7779</v>
      </c>
      <c r="E57" s="14" t="n">
        <v>85.64</v>
      </c>
      <c r="F57" s="15" t="n">
        <v>0.002</v>
      </c>
      <c r="G57" s="15" t="n"/>
    </row>
    <row r="58">
      <c r="A58" s="16" t="inlineStr">
        <is>
          <t>Sub Total</t>
        </is>
      </c>
      <c r="B58" s="31" t="n"/>
      <c r="C58" s="31" t="n"/>
      <c r="D58" s="17" t="n"/>
      <c r="E58" s="37" t="n">
        <v>41949.47</v>
      </c>
      <c r="F58" s="38" t="n">
        <v>0.9996</v>
      </c>
      <c r="G58" s="20" t="n"/>
    </row>
    <row r="59">
      <c r="A59" s="16" t="inlineStr">
        <is>
          <t>(b) Unlisted</t>
        </is>
      </c>
      <c r="B59" s="30" t="n"/>
      <c r="C59" s="30" t="n"/>
      <c r="D59" s="13" t="n"/>
      <c r="E59" s="14" t="n"/>
      <c r="F59" s="15" t="n"/>
      <c r="G59" s="15" t="n"/>
    </row>
    <row r="60">
      <c r="A60" s="16" t="inlineStr">
        <is>
          <t>Sub Total</t>
        </is>
      </c>
      <c r="B60" s="30" t="n"/>
      <c r="C60" s="30" t="n"/>
      <c r="D60" s="13" t="n"/>
      <c r="E60" s="39" t="inlineStr">
        <is>
          <t>NIL</t>
        </is>
      </c>
      <c r="F60" s="40" t="inlineStr">
        <is>
          <t>NIL</t>
        </is>
      </c>
      <c r="G60" s="15" t="n"/>
    </row>
    <row r="61">
      <c r="A61" s="21" t="inlineStr">
        <is>
          <t>TOTAL</t>
        </is>
      </c>
      <c r="B61" s="32" t="n"/>
      <c r="C61" s="32" t="n"/>
      <c r="D61" s="22" t="n"/>
      <c r="E61" s="27" t="n">
        <v>41949.47</v>
      </c>
      <c r="F61" s="28" t="n">
        <v>0.9996</v>
      </c>
      <c r="G61" s="20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2" t="n"/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TREPS / Reverse Repo</t>
        </is>
      </c>
      <c r="B64" s="30" t="n"/>
      <c r="C64" s="30" t="n"/>
      <c r="D64" s="13" t="n"/>
      <c r="E64" s="14" t="n"/>
      <c r="F64" s="15" t="n"/>
      <c r="G64" s="15" t="n"/>
    </row>
    <row r="65">
      <c r="A65" s="12" t="inlineStr">
        <is>
          <t>Clearing Corporation of India Ltd.</t>
        </is>
      </c>
      <c r="B65" s="30" t="n"/>
      <c r="C65" s="30" t="n"/>
      <c r="D65" s="13" t="n"/>
      <c r="E65" s="14" t="n">
        <v>72.97</v>
      </c>
      <c r="F65" s="15" t="n">
        <v>0.0017</v>
      </c>
      <c r="G65" s="15" t="n">
        <v>0.05596</v>
      </c>
    </row>
    <row r="66">
      <c r="A66" s="16" t="inlineStr">
        <is>
          <t>Sub Total</t>
        </is>
      </c>
      <c r="B66" s="31" t="n"/>
      <c r="C66" s="31" t="n"/>
      <c r="D66" s="17" t="n"/>
      <c r="E66" s="37" t="n">
        <v>72.97</v>
      </c>
      <c r="F66" s="38" t="n">
        <v>0.0017</v>
      </c>
      <c r="G66" s="20" t="n"/>
    </row>
    <row r="67">
      <c r="A67" s="12" t="n"/>
      <c r="B67" s="30" t="n"/>
      <c r="C67" s="30" t="n"/>
      <c r="D67" s="13" t="n"/>
      <c r="E67" s="14" t="n"/>
      <c r="F67" s="15" t="n"/>
      <c r="G67" s="15" t="n"/>
    </row>
    <row r="68">
      <c r="A68" s="21" t="inlineStr">
        <is>
          <t>TOTAL</t>
        </is>
      </c>
      <c r="B68" s="32" t="n"/>
      <c r="C68" s="32" t="n"/>
      <c r="D68" s="22" t="n"/>
      <c r="E68" s="18" t="n">
        <v>72.97</v>
      </c>
      <c r="F68" s="19" t="n">
        <v>0.0017</v>
      </c>
      <c r="G68" s="20" t="n"/>
    </row>
    <row r="69">
      <c r="A69" s="12" t="inlineStr">
        <is>
          <t>Accrued Interest</t>
        </is>
      </c>
      <c r="B69" s="30" t="n"/>
      <c r="C69" s="30" t="n"/>
      <c r="D69" s="13" t="n"/>
      <c r="E69" s="14" t="n">
        <v>0.0111869</v>
      </c>
      <c r="F69" s="15" t="n">
        <v>0</v>
      </c>
      <c r="G69" s="15" t="n"/>
    </row>
    <row r="70">
      <c r="A70" s="12" t="inlineStr">
        <is>
          <t>Net Receivables/(Payables)</t>
        </is>
      </c>
      <c r="B70" s="30" t="n"/>
      <c r="C70" s="30" t="n"/>
      <c r="D70" s="13" t="n"/>
      <c r="E70" s="23" t="n">
        <v>-57.2911869</v>
      </c>
      <c r="F70" s="24" t="n">
        <v>-0.0013</v>
      </c>
      <c r="G70" s="15" t="n">
        <v>0.055959</v>
      </c>
    </row>
    <row r="71">
      <c r="A71" s="25" t="inlineStr">
        <is>
          <t>GRAND TOTAL</t>
        </is>
      </c>
      <c r="B71" s="33" t="n"/>
      <c r="C71" s="33" t="n"/>
      <c r="D71" s="26" t="n"/>
      <c r="E71" s="27" t="n">
        <v>41965.16</v>
      </c>
      <c r="F71" s="28" t="n">
        <v>1</v>
      </c>
      <c r="G71" s="28" t="n"/>
    </row>
    <row r="76">
      <c r="A76" s="80" t="inlineStr">
        <is>
          <t>Notes:</t>
        </is>
      </c>
    </row>
    <row r="77">
      <c r="A77" s="48" t="inlineStr">
        <is>
          <t>1. Security in default beyond its maturiy date</t>
        </is>
      </c>
      <c r="B77" s="34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49" t="n">
        <v>45930</v>
      </c>
      <c r="C80" s="49" t="n">
        <v>45961</v>
      </c>
    </row>
    <row r="81">
      <c r="A81" t="inlineStr">
        <is>
          <t>Direct Plan  Growth Option</t>
        </is>
      </c>
      <c r="B81" t="n">
        <v>8.8942</v>
      </c>
      <c r="C81" t="n">
        <v>9.332000000000001</v>
      </c>
    </row>
    <row r="82">
      <c r="A82" t="inlineStr">
        <is>
          <t>Direct Plan IDCW Option</t>
        </is>
      </c>
      <c r="B82" t="n">
        <v>8.8942</v>
      </c>
      <c r="C82" t="n">
        <v>9.332000000000001</v>
      </c>
    </row>
    <row r="83">
      <c r="A83" t="inlineStr">
        <is>
          <t>Regular Plan  Growth Option</t>
        </is>
      </c>
      <c r="B83" t="n">
        <v>8.8391</v>
      </c>
      <c r="C83" t="n">
        <v>9.2689</v>
      </c>
    </row>
    <row r="84">
      <c r="A84" t="inlineStr">
        <is>
          <t>Regular Plan IDCW Option</t>
        </is>
      </c>
      <c r="B84" t="n">
        <v>8.8391</v>
      </c>
      <c r="C84" t="n">
        <v>9.2689</v>
      </c>
    </row>
    <row r="86">
      <c r="A86" t="inlineStr">
        <is>
          <t xml:space="preserve">3. Total Dividend (Net) declared during the month </t>
        </is>
      </c>
      <c r="B86" s="34" t="inlineStr">
        <is>
          <t>NIL</t>
        </is>
      </c>
    </row>
    <row r="87">
      <c r="A87" t="inlineStr">
        <is>
          <t>4. Bonus was declared during the month</t>
        </is>
      </c>
      <c r="B87" s="34" t="inlineStr">
        <is>
          <t>NIL</t>
        </is>
      </c>
    </row>
    <row r="88" ht="29" customHeight="1">
      <c r="A88" s="48" t="inlineStr">
        <is>
          <t>5. Investment in Repo of Corporate Debt Securities during the month ended October 31, 2025</t>
        </is>
      </c>
      <c r="B88" s="34" t="inlineStr">
        <is>
          <t>NIL</t>
        </is>
      </c>
    </row>
    <row r="89" ht="29" customHeight="1">
      <c r="A89" s="48" t="inlineStr">
        <is>
          <t>6. Investment in foreign securities/ADRs/GDRs at the end of the month</t>
        </is>
      </c>
      <c r="B89" s="34" t="inlineStr">
        <is>
          <t>NIL</t>
        </is>
      </c>
    </row>
    <row r="90">
      <c r="A90" t="inlineStr">
        <is>
          <t>7. Portfolio Turnover Ratio</t>
        </is>
      </c>
      <c r="B90" s="51" t="n">
        <v>1.0395</v>
      </c>
    </row>
    <row r="91" ht="43.5" customHeight="1">
      <c r="A91" s="48" t="inlineStr">
        <is>
          <t>8. Total gross exposure to derivative instruments (excluding reversed positions) at the end of the month (Rs. in Lakhs)</t>
        </is>
      </c>
      <c r="B91" s="34" t="inlineStr">
        <is>
          <t>NIL</t>
        </is>
      </c>
    </row>
    <row r="92">
      <c r="B92" s="34" t="n"/>
    </row>
    <row r="93" ht="29" customHeight="1">
      <c r="A93" s="48" t="inlineStr">
        <is>
          <t>9. Margin Deposits includes Margin money placed on derivatives other than margin money placed with bank</t>
        </is>
      </c>
      <c r="B93" s="34" t="inlineStr">
        <is>
          <t>NIL</t>
        </is>
      </c>
    </row>
    <row r="94" ht="29" customHeight="1">
      <c r="A94" s="48" t="inlineStr">
        <is>
          <t>10. Value of investment made by other schemes under same management (Rs. In Lakhs)</t>
        </is>
      </c>
      <c r="B94" t="inlineStr">
        <is>
          <t>NIL</t>
        </is>
      </c>
    </row>
    <row r="95" ht="29" customHeight="1">
      <c r="A95" s="48" t="inlineStr">
        <is>
          <t>11. Number of instance of deviation In valuation of securities</t>
        </is>
      </c>
      <c r="B95" s="34" t="inlineStr">
        <is>
          <t>NIL</t>
        </is>
      </c>
    </row>
    <row r="96" ht="29" customHeight="1">
      <c r="A96" s="48" t="inlineStr">
        <is>
          <t>12. Total value and percentage of illiquid equity shares / securities</t>
        </is>
      </c>
      <c r="B96" s="34" t="inlineStr">
        <is>
          <t>NIL</t>
        </is>
      </c>
    </row>
    <row r="98" ht="70" customHeight="1">
      <c r="A98" s="82" t="inlineStr">
        <is>
          <t>Scheme Name</t>
        </is>
      </c>
      <c r="B98" s="82" t="inlineStr">
        <is>
          <t>Risk- O - Meter</t>
        </is>
      </c>
      <c r="C98" s="82" t="inlineStr">
        <is>
          <t>Benchmark of the Scheme</t>
        </is>
      </c>
      <c r="D98" s="82" t="inlineStr">
        <is>
          <t>Benchmark Risk-o-meter</t>
        </is>
      </c>
    </row>
    <row r="99" ht="70" customHeight="1">
      <c r="A99" s="82" t="inlineStr">
        <is>
          <t>Edelweiss Nifty500 Multicap Momentum Quality 50 Index Fund</t>
        </is>
      </c>
      <c r="B99" s="82" t="n"/>
      <c r="C99" s="82" t="inlineStr">
        <is>
          <t>Nifty500 Multicap Momentum Quality 50 TRI</t>
        </is>
      </c>
      <c r="D99" s="82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3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 EMERGING MARKETS OPPORTUNITIES EQUITY OFF-SHORE FUND AS ON OCTOBER 31, 2025</t>
        </is>
      </c>
    </row>
    <row r="2" ht="19.5" customHeight="1">
      <c r="A2" s="81" t="inlineStr">
        <is>
          <t>(An open ended fund of fund scheme investing in JPMorgan Funds – Emerging Market Opportunities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JPMORGAN ASSET MGM - EMG MKT OPPS I USD</t>
        </is>
      </c>
      <c r="B9" s="30" t="inlineStr">
        <is>
          <t>LU0431993749</t>
        </is>
      </c>
      <c r="C9" s="30" t="n"/>
      <c r="D9" s="13" t="n">
        <v>96681.93431</v>
      </c>
      <c r="E9" s="14" t="n">
        <v>15937.96</v>
      </c>
      <c r="F9" s="15" t="n">
        <v>0.9741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15937.96</v>
      </c>
      <c r="F10" s="19" t="n">
        <v>0.9741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15937.96</v>
      </c>
      <c r="F12" s="19" t="n">
        <v>0.9741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472.78</v>
      </c>
      <c r="F15" s="15" t="n">
        <v>0.0289</v>
      </c>
      <c r="G15" s="15" t="n">
        <v>0.05596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472.78</v>
      </c>
      <c r="F16" s="19" t="n">
        <v>0.0289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472.78</v>
      </c>
      <c r="F18" s="19" t="n">
        <v>0.0289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0.0724847</v>
      </c>
      <c r="F19" s="15" t="n">
        <v>4e-06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-49.9224847</v>
      </c>
      <c r="F20" s="24" t="n">
        <v>-0.003004</v>
      </c>
      <c r="G20" s="15" t="n">
        <v>0.05596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16360.89</v>
      </c>
      <c r="F21" s="28" t="n">
        <v>1</v>
      </c>
      <c r="G21" s="28" t="n"/>
    </row>
    <row r="26">
      <c r="A26" s="80" t="inlineStr">
        <is>
          <t>Notes:</t>
        </is>
      </c>
    </row>
    <row r="27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45930</v>
      </c>
      <c r="C30" s="49" t="n">
        <v>45961</v>
      </c>
    </row>
    <row r="31">
      <c r="A31" t="inlineStr">
        <is>
          <t>Direct Plan Growth Option</t>
        </is>
      </c>
      <c r="B31" t="n">
        <v>21.5188</v>
      </c>
      <c r="C31" t="n">
        <v>22.5603</v>
      </c>
    </row>
    <row r="32">
      <c r="A32" t="inlineStr">
        <is>
          <t>Regular Plan Growth Option</t>
        </is>
      </c>
      <c r="B32" t="n">
        <v>19.7711</v>
      </c>
      <c r="C32" t="n">
        <v>20.713</v>
      </c>
    </row>
    <row r="34">
      <c r="A34" t="inlineStr">
        <is>
          <t xml:space="preserve">3. Total Dividend (Net) declared during the month </t>
        </is>
      </c>
      <c r="B34" s="34" t="inlineStr">
        <is>
          <t>NIL</t>
        </is>
      </c>
    </row>
    <row r="35">
      <c r="A35" t="inlineStr">
        <is>
          <t>4. Bonus was declared during the month</t>
        </is>
      </c>
      <c r="B35" s="34" t="inlineStr">
        <is>
          <t>NIL</t>
        </is>
      </c>
    </row>
    <row r="36" ht="29" customHeight="1">
      <c r="A36" s="48" t="inlineStr">
        <is>
          <t>5. Investment in Repo of Corporate Debt Securities during the month ended October 31, 2025</t>
        </is>
      </c>
      <c r="B36" s="34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1" t="n">
        <v>15937.9567112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4" t="inlineStr">
        <is>
          <t>NIL</t>
        </is>
      </c>
    </row>
    <row r="39">
      <c r="B39" s="34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4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4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4" t="inlineStr">
        <is>
          <t>NIL</t>
        </is>
      </c>
    </row>
    <row r="45" ht="70" customHeight="1">
      <c r="A45" s="82" t="inlineStr">
        <is>
          <t>Scheme Name</t>
        </is>
      </c>
      <c r="B45" s="82" t="inlineStr">
        <is>
          <t>Risk- O - Meter</t>
        </is>
      </c>
      <c r="C45" s="82" t="inlineStr">
        <is>
          <t>Benchmark of the Scheme</t>
        </is>
      </c>
      <c r="D45" s="82" t="inlineStr">
        <is>
          <t>Benchmark Risk-o-meter</t>
        </is>
      </c>
    </row>
    <row r="46" ht="70" customHeight="1">
      <c r="A46" s="82" t="inlineStr">
        <is>
          <t>Edelweiss Emerging Markets Opportunities Equity Off-Shore Fund</t>
        </is>
      </c>
      <c r="B46" s="82" t="n"/>
      <c r="C46" s="82" t="inlineStr">
        <is>
          <t>MSCI Emerging Market Index</t>
        </is>
      </c>
      <c r="D46" s="82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G113"/>
  <sheetViews>
    <sheetView showGridLines="0" workbookViewId="0">
      <pane ySplit="4" topLeftCell="A76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BHARAT BOND ETF – APRIL 2031 AS ON OCTOBER 31, 2025</t>
        </is>
      </c>
    </row>
    <row r="2" ht="19.5" customHeight="1">
      <c r="A2" s="81" t="inlineStr">
        <is>
          <t>(An open ended Target Maturity Exchange Traded Bond Fund predominantly investing in constituents of Nifty BHARAT Bond Index - April 2031.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6.41% IRFC NCD RED 11-04-2031**</t>
        </is>
      </c>
      <c r="B11" s="30" t="inlineStr">
        <is>
          <t>INE053F07CR7</t>
        </is>
      </c>
      <c r="C11" s="30" t="inlineStr">
        <is>
          <t>CRISIL AAA</t>
        </is>
      </c>
      <c r="D11" s="13" t="n">
        <v>104500000</v>
      </c>
      <c r="E11" s="14" t="n">
        <v>102643.66</v>
      </c>
      <c r="F11" s="15" t="n">
        <v>0.0765</v>
      </c>
      <c r="G11" s="15" t="n">
        <v>0.068</v>
      </c>
    </row>
    <row r="12">
      <c r="A12" s="12" t="inlineStr">
        <is>
          <t>6.45% NABARD NCD RED 11-04-2031**</t>
        </is>
      </c>
      <c r="B12" s="30" t="inlineStr">
        <is>
          <t>INE261F08CJ1</t>
        </is>
      </c>
      <c r="C12" s="30" t="inlineStr">
        <is>
          <t>ICRA AAA</t>
        </is>
      </c>
      <c r="D12" s="13" t="n">
        <v>100000000</v>
      </c>
      <c r="E12" s="14" t="n">
        <v>97852.5</v>
      </c>
      <c r="F12" s="15" t="n">
        <v>0.073</v>
      </c>
      <c r="G12" s="15" t="n">
        <v>0.06925000000000001</v>
      </c>
    </row>
    <row r="13">
      <c r="A13" s="12" t="inlineStr">
        <is>
          <t>6.50% NHAI NCD RED 11-04-2031**</t>
        </is>
      </c>
      <c r="B13" s="30" t="inlineStr">
        <is>
          <t>INE906B07IE0</t>
        </is>
      </c>
      <c r="C13" s="30" t="inlineStr">
        <is>
          <t>CRISIL AAA</t>
        </is>
      </c>
      <c r="D13" s="13" t="n">
        <v>98500000</v>
      </c>
      <c r="E13" s="14" t="n">
        <v>97097.66</v>
      </c>
      <c r="F13" s="15" t="n">
        <v>0.07240000000000001</v>
      </c>
      <c r="G13" s="15" t="n">
        <v>0.068205</v>
      </c>
    </row>
    <row r="14">
      <c r="A14" s="12" t="inlineStr">
        <is>
          <t>6.80% NPCL NCD RED 21-03-2031**</t>
        </is>
      </c>
      <c r="B14" s="30" t="inlineStr">
        <is>
          <t>INE206D08477</t>
        </is>
      </c>
      <c r="C14" s="30" t="inlineStr">
        <is>
          <t>ICRA AAA</t>
        </is>
      </c>
      <c r="D14" s="13" t="n">
        <v>96000000</v>
      </c>
      <c r="E14" s="14" t="n">
        <v>95869.44</v>
      </c>
      <c r="F14" s="15" t="n">
        <v>0.07149999999999999</v>
      </c>
      <c r="G14" s="15" t="n">
        <v>0.06819</v>
      </c>
    </row>
    <row r="15">
      <c r="A15" s="12" t="inlineStr">
        <is>
          <t>6.88% PFC LTD NCD RED 11-04-2031**</t>
        </is>
      </c>
      <c r="B15" s="30" t="inlineStr">
        <is>
          <t>INE134E08KY5</t>
        </is>
      </c>
      <c r="C15" s="30" t="inlineStr">
        <is>
          <t>CRISIL AAA</t>
        </is>
      </c>
      <c r="D15" s="13" t="n">
        <v>95500000</v>
      </c>
      <c r="E15" s="14" t="n">
        <v>95447.67</v>
      </c>
      <c r="F15" s="15" t="n">
        <v>0.0712</v>
      </c>
      <c r="G15" s="15" t="n">
        <v>0.0689</v>
      </c>
    </row>
    <row r="16">
      <c r="A16" s="12" t="inlineStr">
        <is>
          <t>6.90% REC LTD. NCD RED 31-03-2031**</t>
        </is>
      </c>
      <c r="B16" s="30" t="inlineStr">
        <is>
          <t>INE020B08DA7</t>
        </is>
      </c>
      <c r="C16" s="30" t="inlineStr">
        <is>
          <t>CRISIL AAA</t>
        </is>
      </c>
      <c r="D16" s="13" t="n">
        <v>92500000</v>
      </c>
      <c r="E16" s="14" t="n">
        <v>92472.89999999999</v>
      </c>
      <c r="F16" s="15" t="n">
        <v>0.0689</v>
      </c>
      <c r="G16" s="15" t="n">
        <v>0.069049</v>
      </c>
    </row>
    <row r="17">
      <c r="A17" s="12" t="inlineStr">
        <is>
          <t>6.4% ONGC NCD RED 11-04-2031**</t>
        </is>
      </c>
      <c r="B17" s="30" t="inlineStr">
        <is>
          <t>INE213A08024</t>
        </is>
      </c>
      <c r="C17" s="30" t="inlineStr">
        <is>
          <t>ICRA AAA</t>
        </is>
      </c>
      <c r="D17" s="13" t="n">
        <v>83000000</v>
      </c>
      <c r="E17" s="14" t="n">
        <v>82093.47</v>
      </c>
      <c r="F17" s="15" t="n">
        <v>0.0612</v>
      </c>
      <c r="G17" s="15" t="n">
        <v>0.06645</v>
      </c>
    </row>
    <row r="18">
      <c r="A18" s="12" t="inlineStr">
        <is>
          <t>6.63% HPCL NCD RED 11-04-2031**</t>
        </is>
      </c>
      <c r="B18" s="30" t="inlineStr">
        <is>
          <t>INE094A08093</t>
        </is>
      </c>
      <c r="C18" s="30" t="inlineStr">
        <is>
          <t>CRISIL AAA</t>
        </is>
      </c>
      <c r="D18" s="13" t="n">
        <v>80000000</v>
      </c>
      <c r="E18" s="14" t="n">
        <v>79681.2</v>
      </c>
      <c r="F18" s="15" t="n">
        <v>0.0594</v>
      </c>
      <c r="G18" s="15" t="n">
        <v>0.06710000000000001</v>
      </c>
    </row>
    <row r="19">
      <c r="A19" s="12" t="inlineStr">
        <is>
          <t>6.29% NTPC LTD NCD RED 11-04-2031**</t>
        </is>
      </c>
      <c r="B19" s="30" t="inlineStr">
        <is>
          <t>INE733E08155</t>
        </is>
      </c>
      <c r="C19" s="30" t="inlineStr">
        <is>
          <t>CRISIL AAA</t>
        </is>
      </c>
      <c r="D19" s="13" t="n">
        <v>80000000</v>
      </c>
      <c r="E19" s="14" t="n">
        <v>78450.32000000001</v>
      </c>
      <c r="F19" s="15" t="n">
        <v>0.0585</v>
      </c>
      <c r="G19" s="15" t="n">
        <v>0.06725</v>
      </c>
    </row>
    <row r="20">
      <c r="A20" s="12" t="inlineStr">
        <is>
          <t>7.57% NHB NCD RED 09-01-2031**</t>
        </is>
      </c>
      <c r="B20" s="30" t="inlineStr">
        <is>
          <t>INE557F08FT4</t>
        </is>
      </c>
      <c r="C20" s="30" t="inlineStr">
        <is>
          <t>CRISIL AAA</t>
        </is>
      </c>
      <c r="D20" s="13" t="n">
        <v>59000000</v>
      </c>
      <c r="E20" s="14" t="n">
        <v>60692.12</v>
      </c>
      <c r="F20" s="15" t="n">
        <v>0.0452</v>
      </c>
      <c r="G20" s="15" t="n">
        <v>0.06884999999999999</v>
      </c>
    </row>
    <row r="21">
      <c r="A21" s="12" t="inlineStr">
        <is>
          <t>6.65% FOOD CORP GOI GRNT NCD 23-10-2030**</t>
        </is>
      </c>
      <c r="B21" s="30" t="inlineStr">
        <is>
          <t>INE861G08076</t>
        </is>
      </c>
      <c r="C21" s="30" t="inlineStr">
        <is>
          <t>ICRA AAA(CE)</t>
        </is>
      </c>
      <c r="D21" s="13" t="n">
        <v>53500000</v>
      </c>
      <c r="E21" s="14" t="n">
        <v>52797.55</v>
      </c>
      <c r="F21" s="15" t="n">
        <v>0.0394</v>
      </c>
      <c r="G21" s="15" t="n">
        <v>0.0697</v>
      </c>
    </row>
    <row r="22">
      <c r="A22" s="12" t="inlineStr">
        <is>
          <t>7.51% NATIONAL HOUSING BANK RED 04-04-31**</t>
        </is>
      </c>
      <c r="B22" s="30" t="inlineStr">
        <is>
          <t>INE557F08FX6</t>
        </is>
      </c>
      <c r="C22" s="30" t="inlineStr">
        <is>
          <t>CARE AAA</t>
        </is>
      </c>
      <c r="D22" s="13" t="n">
        <v>50000000</v>
      </c>
      <c r="E22" s="14" t="n">
        <v>51349.25</v>
      </c>
      <c r="F22" s="15" t="n">
        <v>0.0383</v>
      </c>
      <c r="G22" s="15" t="n">
        <v>0.06884999999999999</v>
      </c>
    </row>
    <row r="23">
      <c r="A23" s="12" t="inlineStr">
        <is>
          <t>6.28% POWER GRID CORP NCD 11-04-31**</t>
        </is>
      </c>
      <c r="B23" s="30" t="inlineStr">
        <is>
          <t>INE752E08650</t>
        </is>
      </c>
      <c r="C23" s="30" t="inlineStr">
        <is>
          <t>CRISIL AAA</t>
        </is>
      </c>
      <c r="D23" s="13" t="n">
        <v>38500000</v>
      </c>
      <c r="E23" s="14" t="n">
        <v>37544.7</v>
      </c>
      <c r="F23" s="15" t="n">
        <v>0.028</v>
      </c>
      <c r="G23" s="15" t="n">
        <v>0.0684</v>
      </c>
    </row>
    <row r="24">
      <c r="A24" s="12" t="inlineStr">
        <is>
          <t>7.55% REC LTD. NCD RED 10-05-2030**</t>
        </is>
      </c>
      <c r="B24" s="30" t="inlineStr">
        <is>
          <t>INE020B08CU7</t>
        </is>
      </c>
      <c r="C24" s="30" t="inlineStr">
        <is>
          <t>CRISIL AAA</t>
        </is>
      </c>
      <c r="D24" s="13" t="n">
        <v>33500000</v>
      </c>
      <c r="E24" s="14" t="n">
        <v>34482.56</v>
      </c>
      <c r="F24" s="15" t="n">
        <v>0.0257</v>
      </c>
      <c r="G24" s="15" t="n">
        <v>0.067594</v>
      </c>
    </row>
    <row r="25">
      <c r="A25" s="12" t="inlineStr">
        <is>
          <t>7.05% PFC LTD NCD RED 09-08-2030**</t>
        </is>
      </c>
      <c r="B25" s="30" t="inlineStr">
        <is>
          <t>INE134E08KZ2</t>
        </is>
      </c>
      <c r="C25" s="30" t="inlineStr">
        <is>
          <t>CRISIL AAA</t>
        </is>
      </c>
      <c r="D25" s="13" t="n">
        <v>28000000</v>
      </c>
      <c r="E25" s="14" t="n">
        <v>28280.06</v>
      </c>
      <c r="F25" s="15" t="n">
        <v>0.0211</v>
      </c>
      <c r="G25" s="15" t="n">
        <v>0.067875</v>
      </c>
    </row>
    <row r="26">
      <c r="A26" s="12" t="inlineStr">
        <is>
          <t>7.82% PFC SR BS225 NCD RED 13-03-2031**</t>
        </is>
      </c>
      <c r="B26" s="30" t="inlineStr">
        <is>
          <t>INE134E08MG8</t>
        </is>
      </c>
      <c r="C26" s="30" t="inlineStr">
        <is>
          <t>CRISIL AAA</t>
        </is>
      </c>
      <c r="D26" s="13" t="n">
        <v>27000000</v>
      </c>
      <c r="E26" s="14" t="n">
        <v>28078.52</v>
      </c>
      <c r="F26" s="15" t="n">
        <v>0.0209</v>
      </c>
      <c r="G26" s="15" t="n">
        <v>0.0689</v>
      </c>
    </row>
    <row r="27">
      <c r="A27" s="12" t="inlineStr">
        <is>
          <t>6.80% REC LTD NCD RED 20-12-2030**</t>
        </is>
      </c>
      <c r="B27" s="30" t="inlineStr">
        <is>
          <t>INE020B08DE9</t>
        </is>
      </c>
      <c r="C27" s="30" t="inlineStr">
        <is>
          <t>CRISIL AAA</t>
        </is>
      </c>
      <c r="D27" s="13" t="n">
        <v>27500000</v>
      </c>
      <c r="E27" s="14" t="n">
        <v>27522.58</v>
      </c>
      <c r="F27" s="15" t="n">
        <v>0.0205</v>
      </c>
      <c r="G27" s="15" t="n">
        <v>0.067744</v>
      </c>
    </row>
    <row r="28">
      <c r="A28" s="12" t="inlineStr">
        <is>
          <t>7.35% NHAI NCD RED 26-04-2030**</t>
        </is>
      </c>
      <c r="B28" s="30" t="inlineStr">
        <is>
          <t>INE906B07HP8</t>
        </is>
      </c>
      <c r="C28" s="30" t="inlineStr">
        <is>
          <t>CRISIL AAA</t>
        </is>
      </c>
      <c r="D28" s="13" t="n">
        <v>12500000</v>
      </c>
      <c r="E28" s="14" t="n">
        <v>12767.23</v>
      </c>
      <c r="F28" s="15" t="n">
        <v>0.0095</v>
      </c>
      <c r="G28" s="15" t="n">
        <v>0.06765500000000001</v>
      </c>
    </row>
    <row r="29">
      <c r="A29" s="12" t="inlineStr">
        <is>
          <t>7.04% PFC LTD NCD RED 16-12-2030**</t>
        </is>
      </c>
      <c r="B29" s="30" t="inlineStr">
        <is>
          <t>INE134E08LC9</t>
        </is>
      </c>
      <c r="C29" s="30" t="inlineStr">
        <is>
          <t>CRISIL AAA</t>
        </is>
      </c>
      <c r="D29" s="13" t="n">
        <v>12500000</v>
      </c>
      <c r="E29" s="14" t="n">
        <v>12615.6</v>
      </c>
      <c r="F29" s="15" t="n">
        <v>0.0094</v>
      </c>
      <c r="G29" s="15" t="n">
        <v>0.06821000000000001</v>
      </c>
    </row>
    <row r="30">
      <c r="A30" s="12" t="inlineStr">
        <is>
          <t>6.90% REC LTD. NCD RED 31-01-2031**</t>
        </is>
      </c>
      <c r="B30" s="30" t="inlineStr">
        <is>
          <t>INE020B08DG4</t>
        </is>
      </c>
      <c r="C30" s="30" t="inlineStr">
        <is>
          <t>CRISIL AAA</t>
        </is>
      </c>
      <c r="D30" s="13" t="n">
        <v>11500000</v>
      </c>
      <c r="E30" s="14" t="n">
        <v>11492.58</v>
      </c>
      <c r="F30" s="15" t="n">
        <v>0.0086</v>
      </c>
      <c r="G30" s="15" t="n">
        <v>0.06905</v>
      </c>
    </row>
    <row r="31">
      <c r="A31" s="12" t="inlineStr">
        <is>
          <t>8.20% PGCIL NCD 23-01-2030 STRPPS D**</t>
        </is>
      </c>
      <c r="B31" s="30" t="inlineStr">
        <is>
          <t>INE752E07MH7</t>
        </is>
      </c>
      <c r="C31" s="30" t="inlineStr">
        <is>
          <t>CRISIL AAA</t>
        </is>
      </c>
      <c r="D31" s="13" t="n">
        <v>9500000</v>
      </c>
      <c r="E31" s="14" t="n">
        <v>9962.879999999999</v>
      </c>
      <c r="F31" s="15" t="n">
        <v>0.0074</v>
      </c>
      <c r="G31" s="15" t="n">
        <v>0.06821199999999999</v>
      </c>
    </row>
    <row r="32">
      <c r="A32" s="12" t="inlineStr">
        <is>
          <t>7.75% PFC LTD NCD RED 11-06-2030**</t>
        </is>
      </c>
      <c r="B32" s="30" t="inlineStr">
        <is>
          <t>INE134E08KV1</t>
        </is>
      </c>
      <c r="C32" s="30" t="inlineStr">
        <is>
          <t>CRISIL AAA</t>
        </is>
      </c>
      <c r="D32" s="13" t="n">
        <v>7000000</v>
      </c>
      <c r="E32" s="14" t="n">
        <v>7259.12</v>
      </c>
      <c r="F32" s="15" t="n">
        <v>0.0054</v>
      </c>
      <c r="G32" s="15" t="n">
        <v>0.06772499999999999</v>
      </c>
    </row>
    <row r="33">
      <c r="A33" s="12" t="inlineStr">
        <is>
          <t>7.79% REC LTD. NCD RED 21-05-2030**</t>
        </is>
      </c>
      <c r="B33" s="30" t="inlineStr">
        <is>
          <t>INE020B08CW3</t>
        </is>
      </c>
      <c r="C33" s="30" t="inlineStr">
        <is>
          <t>CRISIL AAA</t>
        </is>
      </c>
      <c r="D33" s="13" t="n">
        <v>6000000</v>
      </c>
      <c r="E33" s="14" t="n">
        <v>6231.74</v>
      </c>
      <c r="F33" s="15" t="n">
        <v>0.0046</v>
      </c>
      <c r="G33" s="15" t="n">
        <v>0.067594</v>
      </c>
    </row>
    <row r="34">
      <c r="A34" s="12" t="inlineStr">
        <is>
          <t>8.32% POWER GRID CORP NCD RED 23-12-2030**</t>
        </is>
      </c>
      <c r="B34" s="30" t="inlineStr">
        <is>
          <t>INE752E07NL7</t>
        </is>
      </c>
      <c r="C34" s="30" t="inlineStr">
        <is>
          <t>CRISIL AAA</t>
        </is>
      </c>
      <c r="D34" s="13" t="n">
        <v>3300000</v>
      </c>
      <c r="E34" s="14" t="n">
        <v>3505.35</v>
      </c>
      <c r="F34" s="15" t="n">
        <v>0.0026</v>
      </c>
      <c r="G34" s="15" t="n">
        <v>0.06836200000000001</v>
      </c>
    </row>
    <row r="35">
      <c r="A35" s="12" t="inlineStr">
        <is>
          <t>6.43% NTPC LTD NCD RED 27-01-2031**</t>
        </is>
      </c>
      <c r="B35" s="30" t="inlineStr">
        <is>
          <t>INE733E08171</t>
        </is>
      </c>
      <c r="C35" s="30" t="inlineStr">
        <is>
          <t>CRISIL AAA</t>
        </is>
      </c>
      <c r="D35" s="13" t="n">
        <v>3500000</v>
      </c>
      <c r="E35" s="14" t="n">
        <v>3454.31</v>
      </c>
      <c r="F35" s="15" t="n">
        <v>0.0026</v>
      </c>
      <c r="G35" s="15" t="n">
        <v>0.06725</v>
      </c>
    </row>
    <row r="36">
      <c r="A36" s="12" t="inlineStr">
        <is>
          <t>8.13% NUCLEAR POWER CORP NCD 28-03-2031**</t>
        </is>
      </c>
      <c r="B36" s="30" t="inlineStr">
        <is>
          <t>INE206D08402</t>
        </is>
      </c>
      <c r="C36" s="30" t="inlineStr">
        <is>
          <t>CRISIL AAA</t>
        </is>
      </c>
      <c r="D36" s="13" t="n">
        <v>3000000</v>
      </c>
      <c r="E36" s="14" t="n">
        <v>3189.8</v>
      </c>
      <c r="F36" s="15" t="n">
        <v>0.0024</v>
      </c>
      <c r="G36" s="15" t="n">
        <v>0.06825100000000001</v>
      </c>
    </row>
    <row r="37">
      <c r="A37" s="12" t="inlineStr">
        <is>
          <t>6.65% IRFC SR 190 NCD RED 20-05-2030</t>
        </is>
      </c>
      <c r="B37" s="30" t="inlineStr">
        <is>
          <t>INE053F08502</t>
        </is>
      </c>
      <c r="C37" s="30" t="inlineStr">
        <is>
          <t>CRISIL AAA</t>
        </is>
      </c>
      <c r="D37" s="13" t="n">
        <v>3000000</v>
      </c>
      <c r="E37" s="14" t="n">
        <v>2982.24</v>
      </c>
      <c r="F37" s="15" t="n">
        <v>0.0022</v>
      </c>
      <c r="G37" s="15" t="n">
        <v>0.068</v>
      </c>
    </row>
    <row r="38">
      <c r="A38" s="12" t="inlineStr">
        <is>
          <t>8.13% PGCIL NCD 25-04-2030 LIII K**</t>
        </is>
      </c>
      <c r="B38" s="30" t="inlineStr">
        <is>
          <t>INE752E07NW4</t>
        </is>
      </c>
      <c r="C38" s="30" t="inlineStr">
        <is>
          <t>CRISIL AAA</t>
        </is>
      </c>
      <c r="D38" s="13" t="n">
        <v>2500000</v>
      </c>
      <c r="E38" s="14" t="n">
        <v>2621.07</v>
      </c>
      <c r="F38" s="15" t="n">
        <v>0.002</v>
      </c>
      <c r="G38" s="15" t="n">
        <v>0.06821199999999999</v>
      </c>
    </row>
    <row r="39">
      <c r="A39" s="12" t="inlineStr">
        <is>
          <t>9.35% POWER GRID CORP NCD RED 29-08-2029**</t>
        </is>
      </c>
      <c r="B39" s="30" t="inlineStr">
        <is>
          <t>INE752E07IZ7</t>
        </is>
      </c>
      <c r="C39" s="30" t="inlineStr">
        <is>
          <t>CRISIL AAA</t>
        </is>
      </c>
      <c r="D39" s="13" t="n">
        <v>1500000</v>
      </c>
      <c r="E39" s="14" t="n">
        <v>1634.37</v>
      </c>
      <c r="F39" s="15" t="n">
        <v>0.0012</v>
      </c>
      <c r="G39" s="15" t="n">
        <v>0.06610000000000001</v>
      </c>
    </row>
    <row r="40">
      <c r="A40" s="12" t="inlineStr">
        <is>
          <t>9.3% POWER GRID CORP NCD RED 04-09-2029**</t>
        </is>
      </c>
      <c r="B40" s="30" t="inlineStr">
        <is>
          <t>INE752E07LR8</t>
        </is>
      </c>
      <c r="C40" s="30" t="inlineStr">
        <is>
          <t>CRISIL AAA</t>
        </is>
      </c>
      <c r="D40" s="13" t="n">
        <v>1000000</v>
      </c>
      <c r="E40" s="14" t="n">
        <v>1088.31</v>
      </c>
      <c r="F40" s="15" t="n">
        <v>0.0008</v>
      </c>
      <c r="G40" s="15" t="n">
        <v>0.06610000000000001</v>
      </c>
    </row>
    <row r="41">
      <c r="A41" s="12" t="inlineStr">
        <is>
          <t>8.4% POWER GRID CORP NCD RED 27-05-2030**</t>
        </is>
      </c>
      <c r="B41" s="30" t="inlineStr">
        <is>
          <t>INE752E07MW6</t>
        </is>
      </c>
      <c r="C41" s="30" t="inlineStr">
        <is>
          <t>CRISIL AAA</t>
        </is>
      </c>
      <c r="D41" s="13" t="n">
        <v>1000000</v>
      </c>
      <c r="E41" s="14" t="n">
        <v>1059.54</v>
      </c>
      <c r="F41" s="15" t="n">
        <v>0.0008</v>
      </c>
      <c r="G41" s="15" t="n">
        <v>0.06821199999999999</v>
      </c>
    </row>
    <row r="42">
      <c r="A42" s="12" t="inlineStr">
        <is>
          <t>8.15% POWER GRID CORP NCD RED 09-03-2030**</t>
        </is>
      </c>
      <c r="B42" s="30" t="inlineStr">
        <is>
          <t>INE752E07MK1</t>
        </is>
      </c>
      <c r="C42" s="30" t="inlineStr">
        <is>
          <t>CRISIL AAA</t>
        </is>
      </c>
      <c r="D42" s="13" t="n">
        <v>1000000</v>
      </c>
      <c r="E42" s="14" t="n">
        <v>1048</v>
      </c>
      <c r="F42" s="15" t="n">
        <v>0.0008</v>
      </c>
      <c r="G42" s="15" t="n">
        <v>0.06821099999999999</v>
      </c>
    </row>
    <row r="43">
      <c r="A43" s="12" t="inlineStr">
        <is>
          <t>8.13% NUCLEAR POWER CORP NCD 28-03-2029**</t>
        </is>
      </c>
      <c r="B43" s="30" t="inlineStr">
        <is>
          <t>INE206D08386</t>
        </is>
      </c>
      <c r="C43" s="30" t="inlineStr">
        <is>
          <t>CRISIL AAA</t>
        </is>
      </c>
      <c r="D43" s="13" t="n">
        <v>1000000</v>
      </c>
      <c r="E43" s="14" t="n">
        <v>1046.51</v>
      </c>
      <c r="F43" s="15" t="n">
        <v>0.0008</v>
      </c>
      <c r="G43" s="15" t="n">
        <v>0.066874</v>
      </c>
    </row>
    <row r="44">
      <c r="A44" s="12" t="inlineStr">
        <is>
          <t>7.25% NPCIL NCD RED 15-12-2030 XXXIII D**</t>
        </is>
      </c>
      <c r="B44" s="30" t="inlineStr">
        <is>
          <t>INE206D08444</t>
        </is>
      </c>
      <c r="C44" s="30" t="inlineStr">
        <is>
          <t>CRISIL AAA</t>
        </is>
      </c>
      <c r="D44" s="13" t="n">
        <v>1000000</v>
      </c>
      <c r="E44" s="14" t="n">
        <v>1024.55</v>
      </c>
      <c r="F44" s="15" t="n">
        <v>0.0008</v>
      </c>
      <c r="G44" s="15" t="n">
        <v>0.06784999999999999</v>
      </c>
    </row>
    <row r="45">
      <c r="A45" s="12" t="inlineStr">
        <is>
          <t>7% POWER FIN CORP NCD RED 22-01-2031**</t>
        </is>
      </c>
      <c r="B45" s="30" t="inlineStr">
        <is>
          <t>INE134E07AN1</t>
        </is>
      </c>
      <c r="C45" s="30" t="inlineStr">
        <is>
          <t>CRISIL AAA</t>
        </is>
      </c>
      <c r="D45" s="13" t="n">
        <v>1000000</v>
      </c>
      <c r="E45" s="14" t="n">
        <v>1004.29</v>
      </c>
      <c r="F45" s="15" t="n">
        <v>0.0007</v>
      </c>
      <c r="G45" s="15" t="n">
        <v>0.0689</v>
      </c>
    </row>
    <row r="46">
      <c r="A46" s="12" t="inlineStr">
        <is>
          <t>9.35% POWER GRID NCD RED 29-08-2030**</t>
        </is>
      </c>
      <c r="B46" s="30" t="inlineStr">
        <is>
          <t>INE752E07JA8</t>
        </is>
      </c>
      <c r="C46" s="30" t="inlineStr">
        <is>
          <t>CRISIL AAA</t>
        </is>
      </c>
      <c r="D46" s="13" t="n">
        <v>500000</v>
      </c>
      <c r="E46" s="14" t="n">
        <v>550</v>
      </c>
      <c r="F46" s="15" t="n">
        <v>0.0004</v>
      </c>
      <c r="G46" s="15" t="n">
        <v>0.06836299999999999</v>
      </c>
    </row>
    <row r="47">
      <c r="A47" s="12" t="inlineStr">
        <is>
          <t>8.5% NHPC LTD NCD RED 14-07-2030**</t>
        </is>
      </c>
      <c r="B47" s="30" t="inlineStr">
        <is>
          <t>INE848E07906</t>
        </is>
      </c>
      <c r="C47" s="30" t="inlineStr">
        <is>
          <t>FITCH AAA</t>
        </is>
      </c>
      <c r="D47" s="13" t="n">
        <v>500000</v>
      </c>
      <c r="E47" s="14" t="n">
        <v>532.6799999999999</v>
      </c>
      <c r="F47" s="15" t="n">
        <v>0.0004</v>
      </c>
      <c r="G47" s="15" t="n">
        <v>0.068125</v>
      </c>
    </row>
    <row r="48">
      <c r="A48" s="12" t="inlineStr">
        <is>
          <t>8.14% NUCLEAR POWER NCD RED 25-03-2030**</t>
        </is>
      </c>
      <c r="B48" s="30" t="inlineStr">
        <is>
          <t>INE206D08303</t>
        </is>
      </c>
      <c r="C48" s="30" t="inlineStr">
        <is>
          <t>CRISIL AAA</t>
        </is>
      </c>
      <c r="D48" s="13" t="n">
        <v>500000</v>
      </c>
      <c r="E48" s="14" t="n">
        <v>527.76</v>
      </c>
      <c r="F48" s="15" t="n">
        <v>0.0004</v>
      </c>
      <c r="G48" s="15" t="n">
        <v>0.0677</v>
      </c>
    </row>
    <row r="49">
      <c r="A49" s="12" t="inlineStr">
        <is>
          <t>8.37% HUDCO NCD RED 23-03-2029**</t>
        </is>
      </c>
      <c r="B49" s="30" t="inlineStr">
        <is>
          <t>INE031A08707</t>
        </is>
      </c>
      <c r="C49" s="30" t="inlineStr">
        <is>
          <t>ICRA AAA</t>
        </is>
      </c>
      <c r="D49" s="13" t="n">
        <v>500000</v>
      </c>
      <c r="E49" s="14" t="n">
        <v>525.9</v>
      </c>
      <c r="F49" s="15" t="n">
        <v>0.0004</v>
      </c>
      <c r="G49" s="15" t="n">
        <v>0.06745900000000001</v>
      </c>
    </row>
    <row r="50">
      <c r="A50" s="12" t="inlineStr">
        <is>
          <t>8.3% NTPC LTD NCD RED 15-01-2029**</t>
        </is>
      </c>
      <c r="B50" s="30" t="inlineStr">
        <is>
          <t>INE733E07KJ7</t>
        </is>
      </c>
      <c r="C50" s="30" t="inlineStr">
        <is>
          <t>CRISIL AAA</t>
        </is>
      </c>
      <c r="D50" s="13" t="n">
        <v>500000</v>
      </c>
      <c r="E50" s="14" t="n">
        <v>524.15</v>
      </c>
      <c r="F50" s="15" t="n">
        <v>0.0004</v>
      </c>
      <c r="G50" s="15" t="n">
        <v>0.06565</v>
      </c>
    </row>
    <row r="51">
      <c r="A51" s="12" t="inlineStr">
        <is>
          <t>8.13% PGCIL NCD 25-04-2029 LIII J**</t>
        </is>
      </c>
      <c r="B51" s="30" t="inlineStr">
        <is>
          <t>INE752E07NV6</t>
        </is>
      </c>
      <c r="C51" s="30" t="inlineStr">
        <is>
          <t>CRISIL AAA</t>
        </is>
      </c>
      <c r="D51" s="13" t="n">
        <v>500000</v>
      </c>
      <c r="E51" s="14" t="n">
        <v>522.9</v>
      </c>
      <c r="F51" s="15" t="n">
        <v>0.0004</v>
      </c>
      <c r="G51" s="15" t="n">
        <v>0.065927</v>
      </c>
    </row>
    <row r="52">
      <c r="A52" s="12" t="inlineStr">
        <is>
          <t>8.13% NPCIL NCD 28-03-2028 XXXII B**</t>
        </is>
      </c>
      <c r="B52" s="30" t="inlineStr">
        <is>
          <t>INE206D08378</t>
        </is>
      </c>
      <c r="C52" s="30" t="inlineStr">
        <is>
          <t>CRISIL AAA</t>
        </is>
      </c>
      <c r="D52" s="13" t="n">
        <v>500000</v>
      </c>
      <c r="E52" s="14" t="n">
        <v>519.15</v>
      </c>
      <c r="F52" s="15" t="n">
        <v>0.0004</v>
      </c>
      <c r="G52" s="15" t="n">
        <v>0.064846</v>
      </c>
    </row>
    <row r="53">
      <c r="A53" s="12" t="inlineStr">
        <is>
          <t>6.8% NHPC SR AB STRPP E NCD 24-04-2030**</t>
        </is>
      </c>
      <c r="B53" s="30" t="inlineStr">
        <is>
          <t>INE848E07BN4</t>
        </is>
      </c>
      <c r="C53" s="30" t="inlineStr">
        <is>
          <t>CARE AAA</t>
        </is>
      </c>
      <c r="D53" s="13" t="n">
        <v>500000</v>
      </c>
      <c r="E53" s="14" t="n">
        <v>500.29</v>
      </c>
      <c r="F53" s="15" t="n">
        <v>0.0004</v>
      </c>
      <c r="G53" s="15" t="n">
        <v>0.0677</v>
      </c>
    </row>
    <row r="54">
      <c r="A54" s="12" t="inlineStr">
        <is>
          <t>6.75% HUDCO NCD RED 29-05-2030**</t>
        </is>
      </c>
      <c r="B54" s="30" t="inlineStr">
        <is>
          <t>INE031A08806</t>
        </is>
      </c>
      <c r="C54" s="30" t="inlineStr">
        <is>
          <t>ICRA AAA</t>
        </is>
      </c>
      <c r="D54" s="13" t="n">
        <v>500000</v>
      </c>
      <c r="E54" s="14" t="n">
        <v>498.49</v>
      </c>
      <c r="F54" s="15" t="n">
        <v>0.0004</v>
      </c>
      <c r="G54" s="15" t="n">
        <v>0.06815</v>
      </c>
    </row>
    <row r="55">
      <c r="A55" s="16" t="inlineStr">
        <is>
          <t>Sub Total</t>
        </is>
      </c>
      <c r="B55" s="31" t="n"/>
      <c r="C55" s="31" t="n"/>
      <c r="D55" s="17" t="n"/>
      <c r="E55" s="18" t="n">
        <v>1231044.97</v>
      </c>
      <c r="F55" s="19" t="n">
        <v>0.9179</v>
      </c>
      <c r="G55" s="20" t="n"/>
    </row>
    <row r="56">
      <c r="A56" s="12" t="n"/>
      <c r="B56" s="30" t="n"/>
      <c r="C56" s="30" t="n"/>
      <c r="D56" s="13" t="n"/>
      <c r="E56" s="14" t="n"/>
      <c r="F56" s="15" t="n"/>
      <c r="G56" s="15" t="n"/>
    </row>
    <row r="57">
      <c r="A57" s="16" t="inlineStr">
        <is>
          <t>Government Securities</t>
        </is>
      </c>
      <c r="B57" s="30" t="n"/>
      <c r="C57" s="30" t="n"/>
      <c r="D57" s="13" t="n"/>
      <c r="E57" s="14" t="n"/>
      <c r="F57" s="15" t="n"/>
      <c r="G57" s="15" t="n"/>
    </row>
    <row r="58">
      <c r="A58" s="12" t="inlineStr">
        <is>
          <t>7.32% GOVT OF INDIA RED 13-11-2030</t>
        </is>
      </c>
      <c r="B58" s="30" t="inlineStr">
        <is>
          <t>IN0020230135</t>
        </is>
      </c>
      <c r="C58" s="30" t="inlineStr">
        <is>
          <t>SOVEREIGN</t>
        </is>
      </c>
      <c r="D58" s="13" t="n">
        <v>68500000</v>
      </c>
      <c r="E58" s="14" t="n">
        <v>71729.02</v>
      </c>
      <c r="F58" s="15" t="n">
        <v>0.0535</v>
      </c>
      <c r="G58" s="15" t="n">
        <v>0.063107</v>
      </c>
    </row>
    <row r="59">
      <c r="A59" s="16" t="inlineStr">
        <is>
          <t>Sub Total</t>
        </is>
      </c>
      <c r="B59" s="31" t="n"/>
      <c r="C59" s="31" t="n"/>
      <c r="D59" s="17" t="n"/>
      <c r="E59" s="18" t="n">
        <v>71729.02</v>
      </c>
      <c r="F59" s="19" t="n">
        <v>0.0535</v>
      </c>
      <c r="G59" s="20" t="n"/>
    </row>
    <row r="60">
      <c r="A60" s="12" t="n"/>
      <c r="B60" s="30" t="n"/>
      <c r="C60" s="30" t="n"/>
      <c r="D60" s="13" t="n"/>
      <c r="E60" s="14" t="n"/>
      <c r="F60" s="15" t="n"/>
      <c r="G60" s="15" t="n"/>
    </row>
    <row r="61">
      <c r="A61" s="16" t="inlineStr">
        <is>
          <t>(b)Privately Placed/Unlisted</t>
        </is>
      </c>
      <c r="B61" s="30" t="n"/>
      <c r="C61" s="30" t="n"/>
      <c r="D61" s="13" t="n"/>
      <c r="E61" s="14" t="n"/>
      <c r="F61" s="15" t="n"/>
      <c r="G61" s="15" t="n"/>
    </row>
    <row r="62">
      <c r="A62" s="16" t="inlineStr">
        <is>
          <t>Sub Total</t>
        </is>
      </c>
      <c r="B62" s="30" t="n"/>
      <c r="C62" s="30" t="n"/>
      <c r="D62" s="13" t="n"/>
      <c r="E62" s="35" t="inlineStr">
        <is>
          <t>NIL</t>
        </is>
      </c>
      <c r="F62" s="36" t="inlineStr">
        <is>
          <t>NIL</t>
        </is>
      </c>
      <c r="G62" s="15" t="n"/>
    </row>
    <row r="63">
      <c r="A63" s="12" t="n"/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(c)Securitised Debt Instruments</t>
        </is>
      </c>
      <c r="B64" s="30" t="n"/>
      <c r="C64" s="30" t="n"/>
      <c r="D64" s="13" t="n"/>
      <c r="E64" s="14" t="n"/>
      <c r="F64" s="15" t="n"/>
      <c r="G64" s="15" t="n"/>
    </row>
    <row r="65">
      <c r="A65" s="16" t="inlineStr">
        <is>
          <t>Sub Total</t>
        </is>
      </c>
      <c r="B65" s="30" t="n"/>
      <c r="C65" s="30" t="n"/>
      <c r="D65" s="13" t="n"/>
      <c r="E65" s="35" t="inlineStr">
        <is>
          <t>NIL</t>
        </is>
      </c>
      <c r="F65" s="36" t="inlineStr">
        <is>
          <t>NIL</t>
        </is>
      </c>
      <c r="G65" s="15" t="n"/>
    </row>
    <row r="66">
      <c r="A66" s="12" t="n"/>
      <c r="B66" s="30" t="n"/>
      <c r="C66" s="30" t="n"/>
      <c r="D66" s="13" t="n"/>
      <c r="E66" s="14" t="n"/>
      <c r="F66" s="15" t="n"/>
      <c r="G66" s="15" t="n"/>
    </row>
    <row r="67">
      <c r="A67" s="21" t="inlineStr">
        <is>
          <t>TOTAL</t>
        </is>
      </c>
      <c r="B67" s="32" t="n"/>
      <c r="C67" s="32" t="n"/>
      <c r="D67" s="22" t="n"/>
      <c r="E67" s="18" t="n">
        <v>1302773.99</v>
      </c>
      <c r="F67" s="19" t="n">
        <v>0.9714</v>
      </c>
      <c r="G67" s="20" t="n"/>
    </row>
    <row r="68">
      <c r="A68" s="12" t="n"/>
      <c r="B68" s="30" t="n"/>
      <c r="C68" s="30" t="n"/>
      <c r="D68" s="13" t="n"/>
      <c r="E68" s="14" t="n"/>
      <c r="F68" s="15" t="n"/>
      <c r="G68" s="15" t="n"/>
    </row>
    <row r="69">
      <c r="A69" s="12" t="n"/>
      <c r="B69" s="30" t="n"/>
      <c r="C69" s="30" t="n"/>
      <c r="D69" s="13" t="n"/>
      <c r="E69" s="14" t="n"/>
      <c r="F69" s="15" t="n"/>
      <c r="G69" s="15" t="n"/>
    </row>
    <row r="70">
      <c r="A70" s="16" t="inlineStr">
        <is>
          <t>TREPS / Reverse Repo</t>
        </is>
      </c>
      <c r="B70" s="30" t="n"/>
      <c r="C70" s="30" t="n"/>
      <c r="D70" s="13" t="n"/>
      <c r="E70" s="14" t="n"/>
      <c r="F70" s="15" t="n"/>
      <c r="G70" s="15" t="n"/>
    </row>
    <row r="71">
      <c r="A71" s="12" t="inlineStr">
        <is>
          <t>Clearing Corporation of India Ltd.</t>
        </is>
      </c>
      <c r="B71" s="30" t="n"/>
      <c r="C71" s="30" t="n"/>
      <c r="D71" s="13" t="n"/>
      <c r="E71" s="14" t="n">
        <v>1083.5</v>
      </c>
      <c r="F71" s="15" t="n">
        <v>0.0008</v>
      </c>
      <c r="G71" s="15" t="n">
        <v>0.05596</v>
      </c>
    </row>
    <row r="72">
      <c r="A72" s="16" t="inlineStr">
        <is>
          <t>Sub Total</t>
        </is>
      </c>
      <c r="B72" s="31" t="n"/>
      <c r="C72" s="31" t="n"/>
      <c r="D72" s="17" t="n"/>
      <c r="E72" s="18" t="n">
        <v>1083.5</v>
      </c>
      <c r="F72" s="19" t="n">
        <v>0.0008</v>
      </c>
      <c r="G72" s="20" t="n"/>
    </row>
    <row r="73">
      <c r="A73" s="12" t="n"/>
      <c r="B73" s="30" t="n"/>
      <c r="C73" s="30" t="n"/>
      <c r="D73" s="13" t="n"/>
      <c r="E73" s="14" t="n"/>
      <c r="F73" s="15" t="n"/>
      <c r="G73" s="15" t="n"/>
    </row>
    <row r="74">
      <c r="A74" s="21" t="inlineStr">
        <is>
          <t>TOTAL</t>
        </is>
      </c>
      <c r="B74" s="32" t="n"/>
      <c r="C74" s="32" t="n"/>
      <c r="D74" s="22" t="n"/>
      <c r="E74" s="18" t="n">
        <v>1083.5</v>
      </c>
      <c r="F74" s="19" t="n">
        <v>0.0008</v>
      </c>
      <c r="G74" s="20" t="n"/>
    </row>
    <row r="75">
      <c r="A75" s="12" t="inlineStr">
        <is>
          <t>Accrued Interest</t>
        </is>
      </c>
      <c r="B75" s="30" t="n"/>
      <c r="C75" s="30" t="n"/>
      <c r="D75" s="13" t="n"/>
      <c r="E75" s="14" t="n">
        <v>37566.0619527</v>
      </c>
      <c r="F75" s="15" t="n">
        <v>0.028006</v>
      </c>
      <c r="G75" s="15" t="n"/>
    </row>
    <row r="76">
      <c r="A76" s="12" t="inlineStr">
        <is>
          <t>Net Receivables/(Payables)</t>
        </is>
      </c>
      <c r="B76" s="30" t="n"/>
      <c r="C76" s="30" t="n"/>
      <c r="D76" s="13" t="n"/>
      <c r="E76" s="23" t="n">
        <v>-87.1419527</v>
      </c>
      <c r="F76" s="24" t="n">
        <v>-0.000206</v>
      </c>
      <c r="G76" s="15" t="n">
        <v>0.05596</v>
      </c>
    </row>
    <row r="77">
      <c r="A77" s="25" t="inlineStr">
        <is>
          <t>GRAND TOTAL</t>
        </is>
      </c>
      <c r="B77" s="33" t="n"/>
      <c r="C77" s="33" t="n"/>
      <c r="D77" s="26" t="n"/>
      <c r="E77" s="27" t="n">
        <v>1341336.41</v>
      </c>
      <c r="F77" s="28" t="n">
        <v>1</v>
      </c>
      <c r="G77" s="28" t="n"/>
    </row>
    <row r="79">
      <c r="A79" s="80" t="inlineStr">
        <is>
          <t>**Non Traded Security</t>
        </is>
      </c>
    </row>
    <row r="80">
      <c r="A80" s="80" t="inlineStr">
        <is>
          <t>In accordance with SEBI Circular no. SEBI/HO/IMD/PoD2/P/CIR/2024/183 dated December 13, 2024, Debt Index Replication Factor (DIRF) is 69.03%.</t>
        </is>
      </c>
    </row>
    <row r="82">
      <c r="A82" s="80" t="inlineStr">
        <is>
          <t>Notes:</t>
        </is>
      </c>
    </row>
    <row r="83" ht="29" customHeight="1">
      <c r="A83" s="48" t="inlineStr">
        <is>
          <t>1. Security in default beyond its maturiy date</t>
        </is>
      </c>
      <c r="B83" s="34" t="inlineStr">
        <is>
          <t>NIL</t>
        </is>
      </c>
    </row>
    <row r="84">
      <c r="A84" t="inlineStr">
        <is>
          <t>2. NAV at the beginning of the period (Rs. per unit)</t>
        </is>
      </c>
    </row>
    <row r="85">
      <c r="A85" t="inlineStr">
        <is>
          <t>Plan /option (Face Value 1000)</t>
        </is>
      </c>
      <c r="B85" t="inlineStr">
        <is>
          <t>As on</t>
        </is>
      </c>
      <c r="C85" t="inlineStr">
        <is>
          <t>As on</t>
        </is>
      </c>
    </row>
    <row r="86">
      <c r="B86" s="49" t="n">
        <v>45930</v>
      </c>
      <c r="C86" s="49" t="n">
        <v>45961</v>
      </c>
    </row>
    <row r="87">
      <c r="A87" t="inlineStr">
        <is>
          <t>Growth Option</t>
        </is>
      </c>
      <c r="B87" t="n">
        <v>1375.0826</v>
      </c>
      <c r="C87" t="n">
        <v>1391.0863</v>
      </c>
    </row>
    <row r="89">
      <c r="A89" t="inlineStr">
        <is>
          <t xml:space="preserve">3. Total Dividend (Net) declared during the month </t>
        </is>
      </c>
      <c r="B89" s="34" t="inlineStr">
        <is>
          <t>NIL</t>
        </is>
      </c>
    </row>
    <row r="90">
      <c r="A90" t="inlineStr">
        <is>
          <t>4. Bonus was declared during the month</t>
        </is>
      </c>
      <c r="B90" s="34" t="inlineStr">
        <is>
          <t>NIL</t>
        </is>
      </c>
    </row>
    <row r="91" ht="58" customHeight="1">
      <c r="A91" s="48" t="inlineStr">
        <is>
          <t>5. Investment in Repo of Corporate Debt Securities during the month ended October 31, 2025</t>
        </is>
      </c>
      <c r="B91" s="34" t="inlineStr">
        <is>
          <t>NIL</t>
        </is>
      </c>
    </row>
    <row r="92" ht="43.5" customHeight="1">
      <c r="A92" s="48" t="inlineStr">
        <is>
          <t>6. Investment in foreign securities/ADRs/GDRs at the end of the month</t>
        </is>
      </c>
      <c r="B92" s="34" t="inlineStr">
        <is>
          <t>NIL</t>
        </is>
      </c>
    </row>
    <row r="93">
      <c r="A93" t="inlineStr">
        <is>
          <t>7. Average Portfolio Maturity</t>
        </is>
      </c>
      <c r="B93" s="51">
        <f>B108</f>
        <v/>
      </c>
    </row>
    <row r="94" ht="72.5" customHeight="1">
      <c r="A94" s="48" t="inlineStr">
        <is>
          <t>8. Total gross exposure to derivative instruments (excluding reversed positions) at the end of the month (Rs. in Lakhs)</t>
        </is>
      </c>
      <c r="B94" s="34" t="inlineStr">
        <is>
          <t>NIL</t>
        </is>
      </c>
    </row>
    <row r="95">
      <c r="B95" s="34" t="n"/>
    </row>
    <row r="96" ht="58" customHeight="1">
      <c r="A96" s="48" t="inlineStr">
        <is>
          <t>9. Margin Deposits includes Margin money placed on derivatives other than margin money placed with bank</t>
        </is>
      </c>
      <c r="B96" s="34" t="inlineStr">
        <is>
          <t>NIL</t>
        </is>
      </c>
    </row>
    <row r="97" ht="58" customHeight="1">
      <c r="A97" s="48" t="inlineStr">
        <is>
          <t>10. Value of investment made by other schemes under same management (Rs. In Lakhs)</t>
        </is>
      </c>
      <c r="B97" t="n">
        <v>471006.52</v>
      </c>
    </row>
    <row r="98" ht="43.5" customHeight="1">
      <c r="A98" s="48" t="inlineStr">
        <is>
          <t>11. Number of instance of deviation In valuation of securities</t>
        </is>
      </c>
      <c r="B98" s="34" t="inlineStr">
        <is>
          <t>NIL</t>
        </is>
      </c>
    </row>
    <row r="99" ht="43.5" customHeight="1">
      <c r="A99" s="48" t="inlineStr">
        <is>
          <t>12. Total value and percentage of illiquid equity shares / securities</t>
        </is>
      </c>
      <c r="B99" s="34" t="inlineStr">
        <is>
          <t>NIL</t>
        </is>
      </c>
    </row>
    <row r="101">
      <c r="A101" t="inlineStr">
        <is>
          <t>Portfolio Information</t>
        </is>
      </c>
    </row>
    <row r="102">
      <c r="A102" s="53" t="inlineStr">
        <is>
          <t>Scheme Name :</t>
        </is>
      </c>
      <c r="B102" s="53" t="inlineStr">
        <is>
          <t>BHARAT Bond ETF - April 2031</t>
        </is>
      </c>
    </row>
    <row r="103">
      <c r="A103" s="53" t="inlineStr">
        <is>
          <t>Description (if any)</t>
        </is>
      </c>
      <c r="B103" s="53" t="inlineStr">
        <is>
          <t>Debt ETFs</t>
        </is>
      </c>
    </row>
    <row r="104">
      <c r="A104" s="53" t="n"/>
      <c r="B104" s="53" t="n"/>
    </row>
    <row r="105">
      <c r="A105" s="53" t="inlineStr">
        <is>
          <t>Annualised Portfolio YTM* :</t>
        </is>
      </c>
      <c r="B105" s="54" t="n">
        <v>6.794014355413274</v>
      </c>
    </row>
    <row r="106">
      <c r="A106" s="53" t="n"/>
      <c r="B106" s="53" t="n"/>
    </row>
    <row r="107">
      <c r="A107" s="53" t="inlineStr">
        <is>
          <t>Macaulay Duration</t>
        </is>
      </c>
      <c r="B107" s="55" t="n">
        <v>4.4782</v>
      </c>
    </row>
    <row r="108">
      <c r="A108" s="53" t="inlineStr">
        <is>
          <t>Residual Maturity</t>
        </is>
      </c>
      <c r="B108" s="55" t="n">
        <v>5.281867692696669</v>
      </c>
    </row>
    <row r="109">
      <c r="A109" s="53" t="n"/>
      <c r="B109" s="53" t="n"/>
    </row>
    <row r="110">
      <c r="A110" s="53" t="inlineStr">
        <is>
          <t xml:space="preserve">As on (Date) </t>
        </is>
      </c>
      <c r="B110" s="56" t="n">
        <v>45961</v>
      </c>
    </row>
    <row r="112" ht="70" customHeight="1">
      <c r="A112" s="82" t="inlineStr">
        <is>
          <t>Scheme Name</t>
        </is>
      </c>
      <c r="B112" s="82" t="inlineStr">
        <is>
          <t>Risk- O - Meter</t>
        </is>
      </c>
      <c r="C112" s="82" t="inlineStr">
        <is>
          <t>Benchmark of the Scheme</t>
        </is>
      </c>
      <c r="D112" s="82" t="inlineStr">
        <is>
          <t>Benchmark Risk-o-meter</t>
        </is>
      </c>
    </row>
    <row r="113" ht="70" customHeight="1">
      <c r="A113" s="82" t="inlineStr">
        <is>
          <t>BHARAT Bond ETF - April 2031</t>
        </is>
      </c>
      <c r="B113" s="82" t="n"/>
      <c r="C113" s="82" t="inlineStr">
        <is>
          <t>NIFTY BHARAT Bond Index - April 2031</t>
        </is>
      </c>
      <c r="D113" s="82" t="n"/>
      <c r="E11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G98"/>
  <sheetViews>
    <sheetView showGridLines="0" workbookViewId="0">
      <pane ySplit="4" topLeftCell="A62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BHARAT BOND ETF – APRIL 2032 AS ON OCTOBER 31, 2025</t>
        </is>
      </c>
    </row>
    <row r="2" ht="19.5" customHeight="1">
      <c r="A2" s="81" t="inlineStr">
        <is>
          <t>(An open ended Target Maturity Exchange Traded Bond Fund predominantly investing in constituents of Nifty BHARAT Bond Index - April 2032)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6.92% REC LTD NCD RED 20-03-2032**</t>
        </is>
      </c>
      <c r="B11" s="30" t="inlineStr">
        <is>
          <t>INE020B08DV3</t>
        </is>
      </c>
      <c r="C11" s="30" t="inlineStr">
        <is>
          <t>CRISIL AAA</t>
        </is>
      </c>
      <c r="D11" s="13" t="n">
        <v>149500000</v>
      </c>
      <c r="E11" s="14" t="n">
        <v>148968.08</v>
      </c>
      <c r="F11" s="15" t="n">
        <v>0.1379</v>
      </c>
      <c r="G11" s="15" t="n">
        <v>0.0698</v>
      </c>
    </row>
    <row r="12">
      <c r="A12" s="12" t="inlineStr">
        <is>
          <t>6.92% POWER FINANCE NCD 14-04-32**</t>
        </is>
      </c>
      <c r="B12" s="30" t="inlineStr">
        <is>
          <t>INE134E08LN6</t>
        </is>
      </c>
      <c r="C12" s="30" t="inlineStr">
        <is>
          <t>CRISIL AAA</t>
        </is>
      </c>
      <c r="D12" s="13" t="n">
        <v>123500000</v>
      </c>
      <c r="E12" s="14" t="n">
        <v>123224.6</v>
      </c>
      <c r="F12" s="15" t="n">
        <v>0.1141</v>
      </c>
      <c r="G12" s="15" t="n">
        <v>0.06965</v>
      </c>
    </row>
    <row r="13">
      <c r="A13" s="12" t="inlineStr">
        <is>
          <t>6.74% NTPC LTD RED 14-04-2032**</t>
        </is>
      </c>
      <c r="B13" s="30" t="inlineStr">
        <is>
          <t>INE733E08205</t>
        </is>
      </c>
      <c r="C13" s="30" t="inlineStr">
        <is>
          <t>CRISIL AAA</t>
        </is>
      </c>
      <c r="D13" s="13" t="n">
        <v>92000000</v>
      </c>
      <c r="E13" s="14" t="n">
        <v>91561.07000000001</v>
      </c>
      <c r="F13" s="15" t="n">
        <v>0.0848</v>
      </c>
      <c r="G13" s="15" t="n">
        <v>0.06834999999999999</v>
      </c>
    </row>
    <row r="14">
      <c r="A14" s="12" t="inlineStr">
        <is>
          <t>7.48% MANGALORE REF&amp;PET 14-04-2032**</t>
        </is>
      </c>
      <c r="B14" s="30" t="inlineStr">
        <is>
          <t>INE103A08050</t>
        </is>
      </c>
      <c r="C14" s="30" t="inlineStr">
        <is>
          <t>CARE AAA</t>
        </is>
      </c>
      <c r="D14" s="13" t="n">
        <v>83700000</v>
      </c>
      <c r="E14" s="14" t="n">
        <v>85608.61</v>
      </c>
      <c r="F14" s="15" t="n">
        <v>0.0793</v>
      </c>
      <c r="G14" s="15" t="n">
        <v>0.070282</v>
      </c>
    </row>
    <row r="15">
      <c r="A15" s="12" t="inlineStr">
        <is>
          <t>6.87% NHAI NCD RED 14-04-2032**</t>
        </is>
      </c>
      <c r="B15" s="30" t="inlineStr">
        <is>
          <t>INE906B07JA6</t>
        </is>
      </c>
      <c r="C15" s="30" t="inlineStr">
        <is>
          <t>CRISIL AAA</t>
        </is>
      </c>
      <c r="D15" s="13" t="n">
        <v>82000000</v>
      </c>
      <c r="E15" s="14" t="n">
        <v>81702.34</v>
      </c>
      <c r="F15" s="15" t="n">
        <v>0.0756</v>
      </c>
      <c r="G15" s="15" t="n">
        <v>0.069425</v>
      </c>
    </row>
    <row r="16">
      <c r="A16" s="12" t="inlineStr">
        <is>
          <t>6.87% IRFC NCD RED 14-04-2032**</t>
        </is>
      </c>
      <c r="B16" s="30" t="inlineStr">
        <is>
          <t>INE053F08163</t>
        </is>
      </c>
      <c r="C16" s="30" t="inlineStr">
        <is>
          <t>CRISIL AAA</t>
        </is>
      </c>
      <c r="D16" s="13" t="n">
        <v>75000000</v>
      </c>
      <c r="E16" s="14" t="n">
        <v>74735.78</v>
      </c>
      <c r="F16" s="15" t="n">
        <v>0.0692</v>
      </c>
      <c r="G16" s="15" t="n">
        <v>0.06945</v>
      </c>
    </row>
    <row r="17">
      <c r="A17" s="12" t="inlineStr">
        <is>
          <t>7.79% IOC NCD RED 12-04-2032**</t>
        </is>
      </c>
      <c r="B17" s="30" t="inlineStr">
        <is>
          <t>INE242A08528</t>
        </is>
      </c>
      <c r="C17" s="30" t="inlineStr">
        <is>
          <t>CRISIL AAA</t>
        </is>
      </c>
      <c r="D17" s="13" t="n">
        <v>50500000</v>
      </c>
      <c r="E17" s="14" t="n">
        <v>53022.93</v>
      </c>
      <c r="F17" s="15" t="n">
        <v>0.0491</v>
      </c>
      <c r="G17" s="15" t="n">
        <v>0.068</v>
      </c>
    </row>
    <row r="18">
      <c r="A18" s="12" t="inlineStr">
        <is>
          <t>6.85% NABARD NCD RED 14-04-2032**</t>
        </is>
      </c>
      <c r="B18" s="30" t="inlineStr">
        <is>
          <t>INE261F08DL5</t>
        </is>
      </c>
      <c r="C18" s="30" t="inlineStr">
        <is>
          <t>CRISIL AAA</t>
        </is>
      </c>
      <c r="D18" s="13" t="n">
        <v>50000000</v>
      </c>
      <c r="E18" s="14" t="n">
        <v>49592.45</v>
      </c>
      <c r="F18" s="15" t="n">
        <v>0.0459</v>
      </c>
      <c r="G18" s="15" t="n">
        <v>0.07000000000000001</v>
      </c>
    </row>
    <row r="19">
      <c r="A19" s="12" t="inlineStr">
        <is>
          <t>7.81% HPCL NCD RED 13-04-2032**</t>
        </is>
      </c>
      <c r="B19" s="30" t="inlineStr">
        <is>
          <t>INE094A08119</t>
        </is>
      </c>
      <c r="C19" s="30" t="inlineStr">
        <is>
          <t>CRISIL AAA</t>
        </is>
      </c>
      <c r="D19" s="13" t="n">
        <v>39500000</v>
      </c>
      <c r="E19" s="14" t="n">
        <v>41525.01</v>
      </c>
      <c r="F19" s="15" t="n">
        <v>0.0384</v>
      </c>
      <c r="G19" s="15" t="n">
        <v>0.06795</v>
      </c>
    </row>
    <row r="20">
      <c r="A20" s="12" t="inlineStr">
        <is>
          <t>6.85% NLC INDIA RED 13-04-2032**</t>
        </is>
      </c>
      <c r="B20" s="30" t="inlineStr">
        <is>
          <t>INE589A08043</t>
        </is>
      </c>
      <c r="C20" s="30" t="inlineStr">
        <is>
          <t>CRISIL AAA</t>
        </is>
      </c>
      <c r="D20" s="13" t="n">
        <v>38000000</v>
      </c>
      <c r="E20" s="14" t="n">
        <v>37795.29</v>
      </c>
      <c r="F20" s="15" t="n">
        <v>0.035</v>
      </c>
      <c r="G20" s="15" t="n">
        <v>0.069575</v>
      </c>
    </row>
    <row r="21">
      <c r="A21" s="12" t="inlineStr">
        <is>
          <t>6.92% IRFC NCD SR 161 RED 29-08-2031</t>
        </is>
      </c>
      <c r="B21" s="30" t="inlineStr">
        <is>
          <t>INE053F08122</t>
        </is>
      </c>
      <c r="C21" s="30" t="inlineStr">
        <is>
          <t>CRISIL AAA</t>
        </is>
      </c>
      <c r="D21" s="13" t="n">
        <v>29000000</v>
      </c>
      <c r="E21" s="14" t="n">
        <v>29157.04</v>
      </c>
      <c r="F21" s="15" t="n">
        <v>0.027</v>
      </c>
      <c r="G21" s="15" t="n">
        <v>0.068</v>
      </c>
    </row>
    <row r="22">
      <c r="A22" s="12" t="inlineStr">
        <is>
          <t>7.82% PFC SR BS225 NCD RED 12-03-2032**</t>
        </is>
      </c>
      <c r="B22" s="30" t="inlineStr">
        <is>
          <t>INE134E08ME3</t>
        </is>
      </c>
      <c r="C22" s="30" t="inlineStr">
        <is>
          <t>CRISIL AAA</t>
        </is>
      </c>
      <c r="D22" s="13" t="n">
        <v>25000000</v>
      </c>
      <c r="E22" s="14" t="n">
        <v>26053.75</v>
      </c>
      <c r="F22" s="15" t="n">
        <v>0.0241</v>
      </c>
      <c r="G22" s="15" t="n">
        <v>0.06965</v>
      </c>
    </row>
    <row r="23">
      <c r="A23" s="12" t="inlineStr">
        <is>
          <t>7.2% NAT HSG BANK NCD RED 03-10-2031**</t>
        </is>
      </c>
      <c r="B23" s="30" t="inlineStr">
        <is>
          <t>INE557F08GB0</t>
        </is>
      </c>
      <c r="C23" s="30" t="inlineStr">
        <is>
          <t>CARE AAA</t>
        </is>
      </c>
      <c r="D23" s="13" t="n">
        <v>23000000</v>
      </c>
      <c r="E23" s="14" t="n">
        <v>23342.75</v>
      </c>
      <c r="F23" s="15" t="n">
        <v>0.0216</v>
      </c>
      <c r="G23" s="15" t="n">
        <v>0.06884999999999999</v>
      </c>
    </row>
    <row r="24">
      <c r="A24" s="12" t="inlineStr">
        <is>
          <t>6.89% IRFC NCD RED 18-07-2031**</t>
        </is>
      </c>
      <c r="B24" s="30" t="inlineStr">
        <is>
          <t>INE053F08106</t>
        </is>
      </c>
      <c r="C24" s="30" t="inlineStr">
        <is>
          <t>CRISIL AAA</t>
        </is>
      </c>
      <c r="D24" s="13" t="n">
        <v>19000000</v>
      </c>
      <c r="E24" s="14" t="n">
        <v>19073.7</v>
      </c>
      <c r="F24" s="15" t="n">
        <v>0.0177</v>
      </c>
      <c r="G24" s="15" t="n">
        <v>0.068</v>
      </c>
    </row>
    <row r="25">
      <c r="A25" s="12" t="inlineStr">
        <is>
          <t>7.35% NHB NCD RED 02-01-2032**</t>
        </is>
      </c>
      <c r="B25" s="30" t="inlineStr">
        <is>
          <t>INE557F08GD6</t>
        </is>
      </c>
      <c r="C25" s="30" t="inlineStr">
        <is>
          <t>CARE AAA</t>
        </is>
      </c>
      <c r="D25" s="13" t="n">
        <v>12500000</v>
      </c>
      <c r="E25" s="14" t="n">
        <v>12733.88</v>
      </c>
      <c r="F25" s="15" t="n">
        <v>0.0118</v>
      </c>
      <c r="G25" s="15" t="n">
        <v>0.0696</v>
      </c>
    </row>
    <row r="26">
      <c r="A26" s="12" t="inlineStr">
        <is>
          <t>6.69% NTPC LTD NCD RED 12-09-2031**</t>
        </is>
      </c>
      <c r="B26" s="30" t="inlineStr">
        <is>
          <t>INE733E08197</t>
        </is>
      </c>
      <c r="C26" s="30" t="inlineStr">
        <is>
          <t>CRISIL AAA</t>
        </is>
      </c>
      <c r="D26" s="13" t="n">
        <v>11000000</v>
      </c>
      <c r="E26" s="14" t="n">
        <v>10979.13</v>
      </c>
      <c r="F26" s="15" t="n">
        <v>0.0102</v>
      </c>
      <c r="G26" s="15" t="n">
        <v>0.06725</v>
      </c>
    </row>
    <row r="27">
      <c r="A27" s="12" t="inlineStr">
        <is>
          <t>7.38% NABARD NCD RED 20-10-2031**</t>
        </is>
      </c>
      <c r="B27" s="30" t="inlineStr">
        <is>
          <t>INE261F08683</t>
        </is>
      </c>
      <c r="C27" s="30" t="inlineStr">
        <is>
          <t>CRISIL AAA</t>
        </is>
      </c>
      <c r="D27" s="13" t="n">
        <v>10000000</v>
      </c>
      <c r="E27" s="14" t="n">
        <v>10215.63</v>
      </c>
      <c r="F27" s="15" t="n">
        <v>0.0095</v>
      </c>
      <c r="G27" s="15" t="n">
        <v>0.06925000000000001</v>
      </c>
    </row>
    <row r="28">
      <c r="A28" s="12" t="inlineStr">
        <is>
          <t>8.12% EXIM BANK SR T02 NCD 25-04-2031**</t>
        </is>
      </c>
      <c r="B28" s="30" t="inlineStr">
        <is>
          <t>INE514E08FC4</t>
        </is>
      </c>
      <c r="C28" s="30" t="inlineStr">
        <is>
          <t>CRISIL AAA</t>
        </is>
      </c>
      <c r="D28" s="13" t="n">
        <v>9000000</v>
      </c>
      <c r="E28" s="14" t="n">
        <v>9531.110000000001</v>
      </c>
      <c r="F28" s="15" t="n">
        <v>0.008800000000000001</v>
      </c>
      <c r="G28" s="15" t="n">
        <v>0.0678</v>
      </c>
    </row>
    <row r="29">
      <c r="A29" s="12" t="inlineStr">
        <is>
          <t>7.55% PGC SERIES LV NCD RED 21-09-2031**</t>
        </is>
      </c>
      <c r="B29" s="30" t="inlineStr">
        <is>
          <t>INE752E07OB6</t>
        </is>
      </c>
      <c r="C29" s="30" t="inlineStr">
        <is>
          <t>CRISIL AAA</t>
        </is>
      </c>
      <c r="D29" s="13" t="n">
        <v>7700000</v>
      </c>
      <c r="E29" s="14" t="n">
        <v>7956</v>
      </c>
      <c r="F29" s="15" t="n">
        <v>0.0074</v>
      </c>
      <c r="G29" s="15" t="n">
        <v>0.0684</v>
      </c>
    </row>
    <row r="30">
      <c r="A30" s="12" t="inlineStr">
        <is>
          <t>8.25% EXIM BANK SR T04 NCD 23-06-2031**</t>
        </is>
      </c>
      <c r="B30" s="30" t="inlineStr">
        <is>
          <t>INE514E08FE0</t>
        </is>
      </c>
      <c r="C30" s="30" t="inlineStr">
        <is>
          <t>CRISIL AAA</t>
        </is>
      </c>
      <c r="D30" s="13" t="n">
        <v>6000000</v>
      </c>
      <c r="E30" s="14" t="n">
        <v>6398.65</v>
      </c>
      <c r="F30" s="15" t="n">
        <v>0.0059</v>
      </c>
      <c r="G30" s="15" t="n">
        <v>0.0678</v>
      </c>
    </row>
    <row r="31">
      <c r="A31" s="12" t="inlineStr">
        <is>
          <t>8.13% PGCIL NCD 25-04-2031 LIII L**</t>
        </is>
      </c>
      <c r="B31" s="30" t="inlineStr">
        <is>
          <t>INE752E07NX2</t>
        </is>
      </c>
      <c r="C31" s="30" t="inlineStr">
        <is>
          <t>CRISIL AAA</t>
        </is>
      </c>
      <c r="D31" s="13" t="n">
        <v>6000000</v>
      </c>
      <c r="E31" s="14" t="n">
        <v>6340.07</v>
      </c>
      <c r="F31" s="15" t="n">
        <v>0.0059</v>
      </c>
      <c r="G31" s="15" t="n">
        <v>0.0684</v>
      </c>
    </row>
    <row r="32">
      <c r="A32" s="12" t="inlineStr">
        <is>
          <t>8.1% NTPC NCD RED 27-05-2031**</t>
        </is>
      </c>
      <c r="B32" s="30" t="inlineStr">
        <is>
          <t>INE733E07KD0</t>
        </is>
      </c>
      <c r="C32" s="30" t="inlineStr">
        <is>
          <t>CRISIL AAA</t>
        </is>
      </c>
      <c r="D32" s="13" t="n">
        <v>5500000</v>
      </c>
      <c r="E32" s="14" t="n">
        <v>5838.25</v>
      </c>
      <c r="F32" s="15" t="n">
        <v>0.0054</v>
      </c>
      <c r="G32" s="15" t="n">
        <v>0.06725</v>
      </c>
    </row>
    <row r="33">
      <c r="A33" s="12" t="inlineStr">
        <is>
          <t>8.11% EXIM BANK SR T05 NCD R 11-07-2031**</t>
        </is>
      </c>
      <c r="B33" s="30" t="inlineStr">
        <is>
          <t>INE514E08FF7</t>
        </is>
      </c>
      <c r="C33" s="30" t="inlineStr">
        <is>
          <t>CRISIL AAA</t>
        </is>
      </c>
      <c r="D33" s="13" t="n">
        <v>4500000</v>
      </c>
      <c r="E33" s="14" t="n">
        <v>4772.46</v>
      </c>
      <c r="F33" s="15" t="n">
        <v>0.0044</v>
      </c>
      <c r="G33" s="15" t="n">
        <v>0.0678</v>
      </c>
    </row>
    <row r="34">
      <c r="A34" s="12" t="inlineStr">
        <is>
          <t>7.30% NABARD NCD RED 26-12-2031**</t>
        </is>
      </c>
      <c r="B34" s="30" t="inlineStr">
        <is>
          <t>INE261F08717</t>
        </is>
      </c>
      <c r="C34" s="30" t="inlineStr">
        <is>
          <t>CRISIL AAA</t>
        </is>
      </c>
      <c r="D34" s="13" t="n">
        <v>3500000</v>
      </c>
      <c r="E34" s="14" t="n">
        <v>3584.73</v>
      </c>
      <c r="F34" s="15" t="n">
        <v>0.0033</v>
      </c>
      <c r="G34" s="15" t="n">
        <v>0.06925000000000001</v>
      </c>
    </row>
    <row r="35">
      <c r="A35" s="12" t="inlineStr">
        <is>
          <t>8.17% NHPC LTD SR U-1 NCD 27-06-2031**</t>
        </is>
      </c>
      <c r="B35" s="30" t="inlineStr">
        <is>
          <t>INE848E07922</t>
        </is>
      </c>
      <c r="C35" s="30" t="inlineStr">
        <is>
          <t>CARE AAA</t>
        </is>
      </c>
      <c r="D35" s="13" t="n">
        <v>1500000</v>
      </c>
      <c r="E35" s="14" t="n">
        <v>1590.61</v>
      </c>
      <c r="F35" s="15" t="n">
        <v>0.0015</v>
      </c>
      <c r="G35" s="15" t="n">
        <v>0.068325</v>
      </c>
    </row>
    <row r="36">
      <c r="A36" s="12" t="inlineStr">
        <is>
          <t>8.24% NHPC LTD SER U NCD RED 27-06-2031**</t>
        </is>
      </c>
      <c r="B36" s="30" t="inlineStr">
        <is>
          <t>INE848E07914</t>
        </is>
      </c>
      <c r="C36" s="30" t="inlineStr">
        <is>
          <t>CARE AAA</t>
        </is>
      </c>
      <c r="D36" s="13" t="n">
        <v>1000000</v>
      </c>
      <c r="E36" s="14" t="n">
        <v>1063.6</v>
      </c>
      <c r="F36" s="15" t="n">
        <v>0.001</v>
      </c>
      <c r="G36" s="15" t="n">
        <v>0.068325</v>
      </c>
    </row>
    <row r="37">
      <c r="A37" s="12" t="inlineStr">
        <is>
          <t>7.49% NTPC LTD NCD RED 07-11-2031**</t>
        </is>
      </c>
      <c r="B37" s="30" t="inlineStr">
        <is>
          <t>INE733E07KG3</t>
        </is>
      </c>
      <c r="C37" s="30" t="inlineStr">
        <is>
          <t>CRISIL AAA</t>
        </is>
      </c>
      <c r="D37" s="13" t="n">
        <v>1000000</v>
      </c>
      <c r="E37" s="14" t="n">
        <v>1036.82</v>
      </c>
      <c r="F37" s="15" t="n">
        <v>0.001</v>
      </c>
      <c r="G37" s="15" t="n">
        <v>0.06725</v>
      </c>
    </row>
    <row r="38">
      <c r="A38" s="12" t="inlineStr">
        <is>
          <t>7.02% EXIM BANK NCD RED SR T 25-11-2031**</t>
        </is>
      </c>
      <c r="B38" s="30" t="inlineStr">
        <is>
          <t>INE514E08FH3</t>
        </is>
      </c>
      <c r="C38" s="30" t="inlineStr">
        <is>
          <t>CRISIL AAA</t>
        </is>
      </c>
      <c r="D38" s="13" t="n">
        <v>1000000</v>
      </c>
      <c r="E38" s="14" t="n">
        <v>1011.48</v>
      </c>
      <c r="F38" s="15" t="n">
        <v>0.0009</v>
      </c>
      <c r="G38" s="15" t="n">
        <v>0.0678</v>
      </c>
    </row>
    <row r="39">
      <c r="A39" s="12" t="inlineStr">
        <is>
          <t>7.25% NPCIL NCD RED 15-12-2031 XXXIII E**</t>
        </is>
      </c>
      <c r="B39" s="30" t="inlineStr">
        <is>
          <t>INE206D08451</t>
        </is>
      </c>
      <c r="C39" s="30" t="inlineStr">
        <is>
          <t>CRISIL AAA</t>
        </is>
      </c>
      <c r="D39" s="13" t="n">
        <v>500000</v>
      </c>
      <c r="E39" s="14" t="n">
        <v>513.26</v>
      </c>
      <c r="F39" s="15" t="n">
        <v>0.0005</v>
      </c>
      <c r="G39" s="15" t="n">
        <v>0.06825000000000001</v>
      </c>
    </row>
    <row r="40">
      <c r="A40" s="16" t="inlineStr">
        <is>
          <t>Sub Total</t>
        </is>
      </c>
      <c r="B40" s="31" t="n"/>
      <c r="C40" s="31" t="n"/>
      <c r="D40" s="17" t="n"/>
      <c r="E40" s="18" t="n">
        <v>968929.08</v>
      </c>
      <c r="F40" s="19" t="n">
        <v>0.8972</v>
      </c>
      <c r="G40" s="20" t="n"/>
    </row>
    <row r="41">
      <c r="A41" s="12" t="n"/>
      <c r="B41" s="30" t="n"/>
      <c r="C41" s="30" t="n"/>
      <c r="D41" s="13" t="n"/>
      <c r="E41" s="14" t="n"/>
      <c r="F41" s="15" t="n"/>
      <c r="G41" s="15" t="n"/>
    </row>
    <row r="42">
      <c r="A42" s="16" t="inlineStr">
        <is>
          <t>Government Securities</t>
        </is>
      </c>
      <c r="B42" s="30" t="n"/>
      <c r="C42" s="30" t="n"/>
      <c r="D42" s="13" t="n"/>
      <c r="E42" s="14" t="n"/>
      <c r="F42" s="15" t="n"/>
      <c r="G42" s="15" t="n"/>
    </row>
    <row r="43">
      <c r="A43" s="12" t="inlineStr">
        <is>
          <t>6.54% GOVT OF INDIA RED 17-01-2032</t>
        </is>
      </c>
      <c r="B43" s="30" t="inlineStr">
        <is>
          <t>IN0020210244</t>
        </is>
      </c>
      <c r="C43" s="30" t="inlineStr">
        <is>
          <t>SOVEREIGN</t>
        </is>
      </c>
      <c r="D43" s="13" t="n">
        <v>64100000</v>
      </c>
      <c r="E43" s="14" t="n">
        <v>64401.53</v>
      </c>
      <c r="F43" s="15" t="n">
        <v>0.0596</v>
      </c>
      <c r="G43" s="15" t="n">
        <v>0.065482</v>
      </c>
    </row>
    <row r="44">
      <c r="A44" s="16" t="inlineStr">
        <is>
          <t>Sub Total</t>
        </is>
      </c>
      <c r="B44" s="31" t="n"/>
      <c r="C44" s="31" t="n"/>
      <c r="D44" s="17" t="n"/>
      <c r="E44" s="18" t="n">
        <v>64401.53</v>
      </c>
      <c r="F44" s="19" t="n">
        <v>0.0596</v>
      </c>
      <c r="G44" s="20" t="n"/>
    </row>
    <row r="45">
      <c r="A45" s="12" t="n"/>
      <c r="B45" s="30" t="n"/>
      <c r="C45" s="30" t="n"/>
      <c r="D45" s="13" t="n"/>
      <c r="E45" s="14" t="n"/>
      <c r="F45" s="15" t="n"/>
      <c r="G45" s="15" t="n"/>
    </row>
    <row r="46">
      <c r="A46" s="16" t="inlineStr">
        <is>
          <t>(b)Privately Placed/Unlisted</t>
        </is>
      </c>
      <c r="B46" s="30" t="n"/>
      <c r="C46" s="30" t="n"/>
      <c r="D46" s="13" t="n"/>
      <c r="E46" s="14" t="n"/>
      <c r="F46" s="15" t="n"/>
      <c r="G46" s="15" t="n"/>
    </row>
    <row r="47">
      <c r="A47" s="16" t="inlineStr">
        <is>
          <t>Sub Total</t>
        </is>
      </c>
      <c r="B47" s="30" t="n"/>
      <c r="C47" s="30" t="n"/>
      <c r="D47" s="13" t="n"/>
      <c r="E47" s="35" t="inlineStr">
        <is>
          <t>NIL</t>
        </is>
      </c>
      <c r="F47" s="36" t="inlineStr">
        <is>
          <t>NIL</t>
        </is>
      </c>
      <c r="G47" s="15" t="n"/>
    </row>
    <row r="48">
      <c r="A48" s="12" t="n"/>
      <c r="B48" s="30" t="n"/>
      <c r="C48" s="30" t="n"/>
      <c r="D48" s="13" t="n"/>
      <c r="E48" s="14" t="n"/>
      <c r="F48" s="15" t="n"/>
      <c r="G48" s="15" t="n"/>
    </row>
    <row r="49">
      <c r="A49" s="16" t="inlineStr">
        <is>
          <t>(c)Securitised Debt Instruments</t>
        </is>
      </c>
      <c r="B49" s="30" t="n"/>
      <c r="C49" s="30" t="n"/>
      <c r="D49" s="13" t="n"/>
      <c r="E49" s="14" t="n"/>
      <c r="F49" s="15" t="n"/>
      <c r="G49" s="15" t="n"/>
    </row>
    <row r="50">
      <c r="A50" s="16" t="inlineStr">
        <is>
          <t>Sub Total</t>
        </is>
      </c>
      <c r="B50" s="30" t="n"/>
      <c r="C50" s="30" t="n"/>
      <c r="D50" s="13" t="n"/>
      <c r="E50" s="35" t="inlineStr">
        <is>
          <t>NIL</t>
        </is>
      </c>
      <c r="F50" s="36" t="inlineStr">
        <is>
          <t>NIL</t>
        </is>
      </c>
      <c r="G50" s="15" t="n"/>
    </row>
    <row r="51">
      <c r="A51" s="12" t="n"/>
      <c r="B51" s="30" t="n"/>
      <c r="C51" s="30" t="n"/>
      <c r="D51" s="13" t="n"/>
      <c r="E51" s="14" t="n"/>
      <c r="F51" s="15" t="n"/>
      <c r="G51" s="15" t="n"/>
    </row>
    <row r="52">
      <c r="A52" s="21" t="inlineStr">
        <is>
          <t>TOTAL</t>
        </is>
      </c>
      <c r="B52" s="32" t="n"/>
      <c r="C52" s="32" t="n"/>
      <c r="D52" s="22" t="n"/>
      <c r="E52" s="18" t="n">
        <v>1033330.61</v>
      </c>
      <c r="F52" s="19" t="n">
        <v>0.9568</v>
      </c>
      <c r="G52" s="20" t="n"/>
    </row>
    <row r="53">
      <c r="A53" s="12" t="n"/>
      <c r="B53" s="30" t="n"/>
      <c r="C53" s="30" t="n"/>
      <c r="D53" s="13" t="n"/>
      <c r="E53" s="14" t="n"/>
      <c r="F53" s="15" t="n"/>
      <c r="G53" s="15" t="n"/>
    </row>
    <row r="54">
      <c r="A54" s="12" t="n"/>
      <c r="B54" s="30" t="n"/>
      <c r="C54" s="30" t="n"/>
      <c r="D54" s="13" t="n"/>
      <c r="E54" s="14" t="n"/>
      <c r="F54" s="15" t="n"/>
      <c r="G54" s="15" t="n"/>
    </row>
    <row r="55">
      <c r="A55" s="16" t="inlineStr">
        <is>
          <t>TREPS / Reverse Repo</t>
        </is>
      </c>
      <c r="B55" s="30" t="n"/>
      <c r="C55" s="30" t="n"/>
      <c r="D55" s="13" t="n"/>
      <c r="E55" s="14" t="n"/>
      <c r="F55" s="15" t="n"/>
      <c r="G55" s="15" t="n"/>
    </row>
    <row r="56">
      <c r="A56" s="12" t="inlineStr">
        <is>
          <t>Clearing Corporation of India Ltd.</t>
        </is>
      </c>
      <c r="B56" s="30" t="n"/>
      <c r="C56" s="30" t="n"/>
      <c r="D56" s="13" t="n"/>
      <c r="E56" s="14" t="n">
        <v>2505.85</v>
      </c>
      <c r="F56" s="15" t="n">
        <v>0.0023</v>
      </c>
      <c r="G56" s="15" t="n">
        <v>0.05596</v>
      </c>
    </row>
    <row r="57">
      <c r="A57" s="16" t="inlineStr">
        <is>
          <t>Sub Total</t>
        </is>
      </c>
      <c r="B57" s="31" t="n"/>
      <c r="C57" s="31" t="n"/>
      <c r="D57" s="17" t="n"/>
      <c r="E57" s="18" t="n">
        <v>2505.85</v>
      </c>
      <c r="F57" s="19" t="n">
        <v>0.0023</v>
      </c>
      <c r="G57" s="20" t="n"/>
    </row>
    <row r="58">
      <c r="A58" s="12" t="n"/>
      <c r="B58" s="30" t="n"/>
      <c r="C58" s="30" t="n"/>
      <c r="D58" s="13" t="n"/>
      <c r="E58" s="14" t="n"/>
      <c r="F58" s="15" t="n"/>
      <c r="G58" s="15" t="n"/>
    </row>
    <row r="59">
      <c r="A59" s="21" t="inlineStr">
        <is>
          <t>TOTAL</t>
        </is>
      </c>
      <c r="B59" s="32" t="n"/>
      <c r="C59" s="32" t="n"/>
      <c r="D59" s="22" t="n"/>
      <c r="E59" s="18" t="n">
        <v>2505.85</v>
      </c>
      <c r="F59" s="19" t="n">
        <v>0.0023</v>
      </c>
      <c r="G59" s="20" t="n"/>
    </row>
    <row r="60">
      <c r="A60" s="12" t="inlineStr">
        <is>
          <t>Accrued Interest</t>
        </is>
      </c>
      <c r="B60" s="30" t="n"/>
      <c r="C60" s="30" t="n"/>
      <c r="D60" s="13" t="n"/>
      <c r="E60" s="14" t="n">
        <v>44204.2874537</v>
      </c>
      <c r="F60" s="15" t="n">
        <v>0.040927</v>
      </c>
      <c r="G60" s="15" t="n"/>
    </row>
    <row r="61">
      <c r="A61" s="12" t="inlineStr">
        <is>
          <t>Net Receivables/(Payables)</t>
        </is>
      </c>
      <c r="B61" s="30" t="n"/>
      <c r="C61" s="30" t="n"/>
      <c r="D61" s="13" t="n"/>
      <c r="E61" s="14" t="n">
        <v>14.9625463</v>
      </c>
      <c r="F61" s="24" t="n">
        <v>-2.7e-05</v>
      </c>
      <c r="G61" s="15" t="n">
        <v>0.05596</v>
      </c>
    </row>
    <row r="62">
      <c r="A62" s="25" t="inlineStr">
        <is>
          <t>GRAND TOTAL</t>
        </is>
      </c>
      <c r="B62" s="33" t="n"/>
      <c r="C62" s="33" t="n"/>
      <c r="D62" s="26" t="n"/>
      <c r="E62" s="27" t="n">
        <v>1080055.71</v>
      </c>
      <c r="F62" s="28" t="n">
        <v>1</v>
      </c>
      <c r="G62" s="28" t="n"/>
    </row>
    <row r="64">
      <c r="A64" s="80" t="inlineStr">
        <is>
          <t>**Non Traded Security</t>
        </is>
      </c>
    </row>
    <row r="65">
      <c r="A65" s="80" t="inlineStr">
        <is>
          <t>In accordance with SEBI Circular no. SEBI/HO/IMD/PoD2/P/CIR/2024/183 dated December 13, 2024, Debt Index Replication Factor (DIRF) is 65.06%.</t>
        </is>
      </c>
    </row>
    <row r="67">
      <c r="A67" s="80" t="inlineStr">
        <is>
          <t>Notes:</t>
        </is>
      </c>
    </row>
    <row r="68" ht="29" customHeight="1">
      <c r="A68" s="48" t="inlineStr">
        <is>
          <t>1. Security in default beyond its maturiy date</t>
        </is>
      </c>
      <c r="B68" s="34" t="inlineStr">
        <is>
          <t>NIL</t>
        </is>
      </c>
    </row>
    <row r="69">
      <c r="A69" t="inlineStr">
        <is>
          <t>2. NAV at the beginning of the period (Rs. per unit)</t>
        </is>
      </c>
    </row>
    <row r="70">
      <c r="A70" t="inlineStr">
        <is>
          <t>Plan /option (Face Value 1000)</t>
        </is>
      </c>
      <c r="B70" t="inlineStr">
        <is>
          <t>As on</t>
        </is>
      </c>
      <c r="C70" t="inlineStr">
        <is>
          <t>As on</t>
        </is>
      </c>
    </row>
    <row r="71">
      <c r="B71" s="49" t="n">
        <v>45930</v>
      </c>
      <c r="C71" s="49" t="n">
        <v>45961</v>
      </c>
    </row>
    <row r="72">
      <c r="A72" t="inlineStr">
        <is>
          <t>Growth Option</t>
        </is>
      </c>
      <c r="B72" t="n">
        <v>1292.5577</v>
      </c>
      <c r="C72" t="n">
        <v>1306.1557</v>
      </c>
    </row>
    <row r="74">
      <c r="A74" t="inlineStr">
        <is>
          <t xml:space="preserve">3. Total Dividend (Net) declared during the month </t>
        </is>
      </c>
      <c r="B74" s="34" t="inlineStr">
        <is>
          <t>NIL</t>
        </is>
      </c>
    </row>
    <row r="75">
      <c r="A75" t="inlineStr">
        <is>
          <t>4. Bonus was declared during the month</t>
        </is>
      </c>
      <c r="B75" s="34" t="inlineStr">
        <is>
          <t>NIL</t>
        </is>
      </c>
    </row>
    <row r="76" ht="58" customHeight="1">
      <c r="A76" s="48" t="inlineStr">
        <is>
          <t>5. Investment in Repo of Corporate Debt Securities during the month ended October 31, 2025</t>
        </is>
      </c>
      <c r="B76" s="34" t="inlineStr">
        <is>
          <t>NIL</t>
        </is>
      </c>
    </row>
    <row r="77" ht="43.5" customHeight="1">
      <c r="A77" s="48" t="inlineStr">
        <is>
          <t>6. Investment in foreign securities/ADRs/GDRs at the end of the month</t>
        </is>
      </c>
      <c r="B77" s="34" t="inlineStr">
        <is>
          <t>NIL</t>
        </is>
      </c>
    </row>
    <row r="78">
      <c r="A78" t="inlineStr">
        <is>
          <t>7. Average Portfolio Maturity</t>
        </is>
      </c>
      <c r="B78" s="51">
        <f>B93</f>
        <v/>
      </c>
    </row>
    <row r="79" ht="72.5" customHeight="1">
      <c r="A79" s="48" t="inlineStr">
        <is>
          <t>8. Total gross exposure to derivative instruments (excluding reversed positions) at the end of the month (Rs. in Lakhs)</t>
        </is>
      </c>
      <c r="B79" s="34" t="inlineStr">
        <is>
          <t>NIL</t>
        </is>
      </c>
    </row>
    <row r="80">
      <c r="B80" s="34" t="n"/>
    </row>
    <row r="81" ht="58" customHeight="1">
      <c r="A81" s="48" t="inlineStr">
        <is>
          <t>9. Margin Deposits includes Margin money placed on derivatives other than margin money placed with bank</t>
        </is>
      </c>
      <c r="B81" s="34" t="inlineStr">
        <is>
          <t>NIL</t>
        </is>
      </c>
    </row>
    <row r="82" ht="58" customHeight="1">
      <c r="A82" s="48" t="inlineStr">
        <is>
          <t>10. Value of investment made by other schemes under same management (Rs. In Lakhs)</t>
        </is>
      </c>
      <c r="B82" t="n">
        <v>450982.73</v>
      </c>
    </row>
    <row r="83" ht="43.5" customHeight="1">
      <c r="A83" s="48" t="inlineStr">
        <is>
          <t>11. Number of instance of deviation In valuation of securities</t>
        </is>
      </c>
      <c r="B83" s="34" t="inlineStr">
        <is>
          <t>NIL</t>
        </is>
      </c>
    </row>
    <row r="84" ht="43.5" customHeight="1">
      <c r="A84" s="48" t="inlineStr">
        <is>
          <t>12. Total value and percentage of illiquid equity shares / securities</t>
        </is>
      </c>
      <c r="B84" s="34" t="inlineStr">
        <is>
          <t>NIL</t>
        </is>
      </c>
    </row>
    <row r="86">
      <c r="A86" t="inlineStr">
        <is>
          <t>Portfolio Information</t>
        </is>
      </c>
    </row>
    <row r="87">
      <c r="A87" s="53" t="inlineStr">
        <is>
          <t>Scheme Name :</t>
        </is>
      </c>
      <c r="B87" s="53" t="inlineStr">
        <is>
          <t>BHARAT Bond ETF - April 2032</t>
        </is>
      </c>
    </row>
    <row r="88">
      <c r="A88" s="53" t="inlineStr">
        <is>
          <t>Description (if any)</t>
        </is>
      </c>
      <c r="B88" s="53" t="inlineStr">
        <is>
          <t>Debt ETFs</t>
        </is>
      </c>
    </row>
    <row r="89">
      <c r="A89" s="53" t="n"/>
      <c r="B89" s="53" t="n"/>
    </row>
    <row r="90">
      <c r="A90" s="53" t="inlineStr">
        <is>
          <t>Annualised Portfolio YTM* :</t>
        </is>
      </c>
      <c r="B90" s="54" t="n">
        <v>6.895414930383974</v>
      </c>
    </row>
    <row r="91">
      <c r="A91" s="53" t="n"/>
      <c r="B91" s="53" t="n"/>
    </row>
    <row r="92">
      <c r="A92" s="53" t="inlineStr">
        <is>
          <t>Macaulay Duration</t>
        </is>
      </c>
      <c r="B92" s="55" t="n">
        <v>5.0878</v>
      </c>
    </row>
    <row r="93">
      <c r="A93" s="53" t="inlineStr">
        <is>
          <t>Residual Maturity</t>
        </is>
      </c>
      <c r="B93" s="55" t="n">
        <v>6.318525599052752</v>
      </c>
    </row>
    <row r="94">
      <c r="A94" s="53" t="n"/>
      <c r="B94" s="53" t="n"/>
    </row>
    <row r="95">
      <c r="A95" s="53" t="inlineStr">
        <is>
          <t xml:space="preserve">As on (Date) </t>
        </is>
      </c>
      <c r="B95" s="56" t="n">
        <v>45961</v>
      </c>
    </row>
    <row r="97" ht="70" customHeight="1">
      <c r="A97" s="82" t="inlineStr">
        <is>
          <t>Scheme Name</t>
        </is>
      </c>
      <c r="B97" s="82" t="inlineStr">
        <is>
          <t>Risk- O - Meter</t>
        </is>
      </c>
      <c r="C97" s="82" t="inlineStr">
        <is>
          <t>Benchmark of the Scheme</t>
        </is>
      </c>
      <c r="D97" s="82" t="inlineStr">
        <is>
          <t>Benchmark Risk-o-meter</t>
        </is>
      </c>
    </row>
    <row r="98" ht="70" customHeight="1">
      <c r="A98" s="82" t="inlineStr">
        <is>
          <t>BHARAT Bond ETF - April 2032</t>
        </is>
      </c>
      <c r="B98" s="82" t="n"/>
      <c r="C98" s="82" t="inlineStr">
        <is>
          <t>Nifty BHARAT Bond Index - April 2032</t>
        </is>
      </c>
      <c r="D98" s="82" t="n"/>
      <c r="E9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G81"/>
  <sheetViews>
    <sheetView showGridLines="0" workbookViewId="0">
      <pane ySplit="4" topLeftCell="A41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CRISIL IBX AAA FINANCIAL SERVICES BOND – JAN 2028 INDEX FUND AS ON OCTOBER 31, 2025</t>
        </is>
      </c>
    </row>
    <row r="2" ht="19.5" customHeight="1">
      <c r="A2" s="81" t="inlineStr">
        <is>
          <t>(An open-ended target maturity debt Index Fund predominantly investing in the constituents of CRISIL IBX AAA Financial
Services – Jan 2028 Index. A relatively high-interest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8.29% AXIS FIN SR 01 NCD R 19-08-27**</t>
        </is>
      </c>
      <c r="B11" s="30" t="inlineStr">
        <is>
          <t>INE891K07978</t>
        </is>
      </c>
      <c r="C11" s="30" t="inlineStr">
        <is>
          <t>CARE AAA</t>
        </is>
      </c>
      <c r="D11" s="13" t="n">
        <v>1500000</v>
      </c>
      <c r="E11" s="14" t="n">
        <v>1526.33</v>
      </c>
      <c r="F11" s="15" t="n">
        <v>0.1368</v>
      </c>
      <c r="G11" s="15" t="n">
        <v>0.07186099999999999</v>
      </c>
    </row>
    <row r="12">
      <c r="A12" s="12" t="inlineStr">
        <is>
          <t>8.01% MAH &amp; MAH FIN SR RED 24-12-2027**</t>
        </is>
      </c>
      <c r="B12" s="30" t="inlineStr">
        <is>
          <t>INE774D07VG6</t>
        </is>
      </c>
      <c r="C12" s="30" t="inlineStr">
        <is>
          <t>CRISIL AAA</t>
        </is>
      </c>
      <c r="D12" s="13" t="n">
        <v>1500000</v>
      </c>
      <c r="E12" s="14" t="n">
        <v>1525.94</v>
      </c>
      <c r="F12" s="15" t="n">
        <v>0.1367</v>
      </c>
      <c r="G12" s="15" t="n">
        <v>0.07095</v>
      </c>
    </row>
    <row r="13">
      <c r="A13" s="12" t="inlineStr">
        <is>
          <t>8.3721% KOTAK MAH INVEST NCD R 20-08-27**</t>
        </is>
      </c>
      <c r="B13" s="30" t="inlineStr">
        <is>
          <t>INE975F07IS6</t>
        </is>
      </c>
      <c r="C13" s="30" t="inlineStr">
        <is>
          <t>CRISIL AAA</t>
        </is>
      </c>
      <c r="D13" s="13" t="n">
        <v>1000000</v>
      </c>
      <c r="E13" s="14" t="n">
        <v>1020.3</v>
      </c>
      <c r="F13" s="15" t="n">
        <v>0.0914</v>
      </c>
      <c r="G13" s="15" t="n">
        <v>0.071037</v>
      </c>
    </row>
    <row r="14">
      <c r="A14" s="12" t="inlineStr">
        <is>
          <t>7.7951% BAJAJ FIN LTD NCD RED 10-12-2027**</t>
        </is>
      </c>
      <c r="B14" s="30" t="inlineStr">
        <is>
          <t>INE296A07TF2</t>
        </is>
      </c>
      <c r="C14" s="30" t="inlineStr">
        <is>
          <t>CRISIL AAA</t>
        </is>
      </c>
      <c r="D14" s="13" t="n">
        <v>1000000</v>
      </c>
      <c r="E14" s="14" t="n">
        <v>1013.68</v>
      </c>
      <c r="F14" s="15" t="n">
        <v>0.09080000000000001</v>
      </c>
      <c r="G14" s="15" t="n">
        <v>0.0706</v>
      </c>
    </row>
    <row r="15">
      <c r="A15" s="12" t="inlineStr">
        <is>
          <t>7.92% ADITYA BIRLA CAP NCD RED 27-12-27**</t>
        </is>
      </c>
      <c r="B15" s="30" t="inlineStr">
        <is>
          <t>INE860H07IG1</t>
        </is>
      </c>
      <c r="C15" s="30" t="inlineStr">
        <is>
          <t>ICRA AAA</t>
        </is>
      </c>
      <c r="D15" s="13" t="n">
        <v>1000000</v>
      </c>
      <c r="E15" s="14" t="n">
        <v>1013.15</v>
      </c>
      <c r="F15" s="15" t="n">
        <v>0.09080000000000001</v>
      </c>
      <c r="G15" s="15" t="n">
        <v>0.0722</v>
      </c>
    </row>
    <row r="16">
      <c r="A16" s="12" t="inlineStr">
        <is>
          <t>7.712% TATA CAP HSG FIN SR D 14-01-2028**</t>
        </is>
      </c>
      <c r="B16" s="30" t="inlineStr">
        <is>
          <t>INE033L07IK9</t>
        </is>
      </c>
      <c r="C16" s="30" t="inlineStr">
        <is>
          <t>CRISIL AAA</t>
        </is>
      </c>
      <c r="D16" s="13" t="n">
        <v>1000000</v>
      </c>
      <c r="E16" s="14" t="n">
        <v>1013.06</v>
      </c>
      <c r="F16" s="15" t="n">
        <v>0.09080000000000001</v>
      </c>
      <c r="G16" s="15" t="n">
        <v>0.0703</v>
      </c>
    </row>
    <row r="17">
      <c r="A17" s="12" t="inlineStr">
        <is>
          <t>7.74% PFC SR 172 NCD RED 29-01-2028**</t>
        </is>
      </c>
      <c r="B17" s="30" t="inlineStr">
        <is>
          <t>INE134E08JI0</t>
        </is>
      </c>
      <c r="C17" s="30" t="inlineStr">
        <is>
          <t>CRISIL AAA</t>
        </is>
      </c>
      <c r="D17" s="13" t="n">
        <v>500000</v>
      </c>
      <c r="E17" s="14" t="n">
        <v>511.08</v>
      </c>
      <c r="F17" s="15" t="n">
        <v>0.0458</v>
      </c>
      <c r="G17" s="15" t="n">
        <v>0.06622500000000001</v>
      </c>
    </row>
    <row r="18">
      <c r="A18" s="12" t="inlineStr">
        <is>
          <t>7.70% RECL NCD SR156 RED 10-12-2027**</t>
        </is>
      </c>
      <c r="B18" s="30" t="inlineStr">
        <is>
          <t>INE020B08AQ9</t>
        </is>
      </c>
      <c r="C18" s="30" t="inlineStr">
        <is>
          <t>CRISIL AAA</t>
        </is>
      </c>
      <c r="D18" s="13" t="n">
        <v>500000</v>
      </c>
      <c r="E18" s="14" t="n">
        <v>510.86</v>
      </c>
      <c r="F18" s="15" t="n">
        <v>0.0458</v>
      </c>
      <c r="G18" s="15" t="n">
        <v>0.06551</v>
      </c>
    </row>
    <row r="19">
      <c r="A19" s="12" t="inlineStr">
        <is>
          <t>7.62% NABARD NCD SR 23I RED 31-01-2028**</t>
        </is>
      </c>
      <c r="B19" s="30" t="inlineStr">
        <is>
          <t>INE261F08DV4</t>
        </is>
      </c>
      <c r="C19" s="30" t="inlineStr">
        <is>
          <t>CRISIL AAA</t>
        </is>
      </c>
      <c r="D19" s="13" t="n">
        <v>500000</v>
      </c>
      <c r="E19" s="14" t="n">
        <v>509.69</v>
      </c>
      <c r="F19" s="15" t="n">
        <v>0.0457</v>
      </c>
      <c r="G19" s="15" t="n">
        <v>0.0664</v>
      </c>
    </row>
    <row r="20">
      <c r="A20" s="12" t="inlineStr">
        <is>
          <t>7.98% BAJAJ HOUSING FIN NCD RED 18-11-27</t>
        </is>
      </c>
      <c r="B20" s="30" t="inlineStr">
        <is>
          <t>INE377Y07383</t>
        </is>
      </c>
      <c r="C20" s="30" t="inlineStr">
        <is>
          <t>CRISIL AAA</t>
        </is>
      </c>
      <c r="D20" s="13" t="n">
        <v>500000</v>
      </c>
      <c r="E20" s="14" t="n">
        <v>509.65</v>
      </c>
      <c r="F20" s="15" t="n">
        <v>0.0457</v>
      </c>
      <c r="G20" s="15" t="n">
        <v>0.0693</v>
      </c>
    </row>
    <row r="21">
      <c r="A21" s="12" t="inlineStr">
        <is>
          <t>7.68% TATA CAPITAL LTD NCD 07-09-2027**</t>
        </is>
      </c>
      <c r="B21" s="30" t="inlineStr">
        <is>
          <t>INE306N07NA6</t>
        </is>
      </c>
      <c r="C21" s="30" t="inlineStr">
        <is>
          <t>CRISIL AAA</t>
        </is>
      </c>
      <c r="D21" s="13" t="n">
        <v>500000</v>
      </c>
      <c r="E21" s="14" t="n">
        <v>504.66</v>
      </c>
      <c r="F21" s="15" t="n">
        <v>0.0452</v>
      </c>
      <c r="G21" s="15" t="n">
        <v>0.07105</v>
      </c>
    </row>
    <row r="22">
      <c r="A22" s="12" t="inlineStr">
        <is>
          <t>7.65% HDB FIN SERV NCD 10-09-27**</t>
        </is>
      </c>
      <c r="B22" s="30" t="inlineStr">
        <is>
          <t>INE756I07EJ2</t>
        </is>
      </c>
      <c r="C22" s="30" t="inlineStr">
        <is>
          <t>CRISIL AAA</t>
        </is>
      </c>
      <c r="D22" s="13" t="n">
        <v>500000</v>
      </c>
      <c r="E22" s="14" t="n">
        <v>503.76</v>
      </c>
      <c r="F22" s="15" t="n">
        <v>0.0451</v>
      </c>
      <c r="G22" s="15" t="n">
        <v>0.07185</v>
      </c>
    </row>
    <row r="23">
      <c r="A23" s="12" t="inlineStr">
        <is>
          <t>7.74% LIC HSG TR448 NCD 22-10-27**</t>
        </is>
      </c>
      <c r="B23" s="30" t="inlineStr">
        <is>
          <t>INE115A07QZ8</t>
        </is>
      </c>
      <c r="C23" s="30" t="inlineStr">
        <is>
          <t>CRISIL AAA</t>
        </is>
      </c>
      <c r="D23" s="13" t="n">
        <v>300000</v>
      </c>
      <c r="E23" s="14" t="n">
        <v>305.03</v>
      </c>
      <c r="F23" s="15" t="n">
        <v>0.0273</v>
      </c>
      <c r="G23" s="15" t="n">
        <v>0.068</v>
      </c>
    </row>
    <row r="24">
      <c r="A24" s="16" t="inlineStr">
        <is>
          <t>Sub Total</t>
        </is>
      </c>
      <c r="B24" s="31" t="n"/>
      <c r="C24" s="31" t="n"/>
      <c r="D24" s="17" t="n"/>
      <c r="E24" s="18" t="n">
        <v>10467.19</v>
      </c>
      <c r="F24" s="19" t="n">
        <v>0.9379</v>
      </c>
      <c r="G24" s="20" t="n"/>
    </row>
    <row r="25">
      <c r="A25" s="12" t="n"/>
      <c r="B25" s="30" t="n"/>
      <c r="C25" s="30" t="n"/>
      <c r="D25" s="13" t="n"/>
      <c r="E25" s="14" t="n"/>
      <c r="F25" s="15" t="n"/>
      <c r="G25" s="15" t="n"/>
    </row>
    <row r="26">
      <c r="A26" s="16" t="inlineStr">
        <is>
          <t>(b)Privately Placed/Unlisted</t>
        </is>
      </c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Sub Total</t>
        </is>
      </c>
      <c r="B27" s="30" t="n"/>
      <c r="C27" s="30" t="n"/>
      <c r="D27" s="13" t="n"/>
      <c r="E27" s="35" t="inlineStr">
        <is>
          <t>NIL</t>
        </is>
      </c>
      <c r="F27" s="36" t="inlineStr">
        <is>
          <t>NIL</t>
        </is>
      </c>
      <c r="G27" s="15" t="n"/>
    </row>
    <row r="28">
      <c r="A28" s="12" t="n"/>
      <c r="B28" s="30" t="n"/>
      <c r="C28" s="30" t="n"/>
      <c r="D28" s="13" t="n"/>
      <c r="E28" s="14" t="n"/>
      <c r="F28" s="15" t="n"/>
      <c r="G28" s="15" t="n"/>
    </row>
    <row r="29">
      <c r="A29" s="16" t="inlineStr">
        <is>
          <t>(c)Securitised Debt Instruments</t>
        </is>
      </c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Sub Total</t>
        </is>
      </c>
      <c r="B30" s="30" t="n"/>
      <c r="C30" s="30" t="n"/>
      <c r="D30" s="13" t="n"/>
      <c r="E30" s="35" t="inlineStr">
        <is>
          <t>NIL</t>
        </is>
      </c>
      <c r="F30" s="36" t="inlineStr">
        <is>
          <t>NIL</t>
        </is>
      </c>
      <c r="G30" s="15" t="n"/>
    </row>
    <row r="31">
      <c r="A31" s="12" t="n"/>
      <c r="B31" s="30" t="n"/>
      <c r="C31" s="30" t="n"/>
      <c r="D31" s="13" t="n"/>
      <c r="E31" s="14" t="n"/>
      <c r="F31" s="15" t="n"/>
      <c r="G31" s="15" t="n"/>
    </row>
    <row r="32">
      <c r="A32" s="21" t="inlineStr">
        <is>
          <t>TOTAL</t>
        </is>
      </c>
      <c r="B32" s="32" t="n"/>
      <c r="C32" s="32" t="n"/>
      <c r="D32" s="22" t="n"/>
      <c r="E32" s="18" t="n">
        <v>10467.19</v>
      </c>
      <c r="F32" s="19" t="n">
        <v>0.9379</v>
      </c>
      <c r="G32" s="20" t="n"/>
    </row>
    <row r="33">
      <c r="A33" s="12" t="n"/>
      <c r="B33" s="30" t="n"/>
      <c r="C33" s="30" t="n"/>
      <c r="D33" s="13" t="n"/>
      <c r="E33" s="14" t="n"/>
      <c r="F33" s="15" t="n"/>
      <c r="G33" s="15" t="n"/>
    </row>
    <row r="34">
      <c r="A34" s="12" t="n"/>
      <c r="B34" s="30" t="n"/>
      <c r="C34" s="30" t="n"/>
      <c r="D34" s="13" t="n"/>
      <c r="E34" s="14" t="n"/>
      <c r="F34" s="15" t="n"/>
      <c r="G34" s="15" t="n"/>
    </row>
    <row r="35">
      <c r="A35" s="16" t="inlineStr">
        <is>
          <t>TREPS / Reverse Repo</t>
        </is>
      </c>
      <c r="B35" s="30" t="n"/>
      <c r="C35" s="30" t="n"/>
      <c r="D35" s="13" t="n"/>
      <c r="E35" s="14" t="n"/>
      <c r="F35" s="15" t="n"/>
      <c r="G35" s="15" t="n"/>
    </row>
    <row r="36">
      <c r="A36" s="12" t="inlineStr">
        <is>
          <t>Clearing Corporation of India Ltd.</t>
        </is>
      </c>
      <c r="B36" s="30" t="n"/>
      <c r="C36" s="30" t="n"/>
      <c r="D36" s="13" t="n"/>
      <c r="E36" s="14" t="n">
        <v>208.9</v>
      </c>
      <c r="F36" s="15" t="n">
        <v>0.0187</v>
      </c>
      <c r="G36" s="15" t="n">
        <v>0.05596</v>
      </c>
    </row>
    <row r="37">
      <c r="A37" s="16" t="inlineStr">
        <is>
          <t>Sub Total</t>
        </is>
      </c>
      <c r="B37" s="31" t="n"/>
      <c r="C37" s="31" t="n"/>
      <c r="D37" s="17" t="n"/>
      <c r="E37" s="18" t="n">
        <v>208.9</v>
      </c>
      <c r="F37" s="19" t="n">
        <v>0.0187</v>
      </c>
      <c r="G37" s="20" t="n"/>
    </row>
    <row r="38">
      <c r="A38" s="12" t="n"/>
      <c r="B38" s="30" t="n"/>
      <c r="C38" s="30" t="n"/>
      <c r="D38" s="13" t="n"/>
      <c r="E38" s="14" t="n"/>
      <c r="F38" s="15" t="n"/>
      <c r="G38" s="15" t="n"/>
    </row>
    <row r="39">
      <c r="A39" s="21" t="inlineStr">
        <is>
          <t>TOTAL</t>
        </is>
      </c>
      <c r="B39" s="32" t="n"/>
      <c r="C39" s="32" t="n"/>
      <c r="D39" s="22" t="n"/>
      <c r="E39" s="18" t="n">
        <v>208.9</v>
      </c>
      <c r="F39" s="19" t="n">
        <v>0.0187</v>
      </c>
      <c r="G39" s="20" t="n"/>
    </row>
    <row r="40">
      <c r="A40" s="12" t="inlineStr">
        <is>
          <t>Accrued Interest</t>
        </is>
      </c>
      <c r="B40" s="30" t="n"/>
      <c r="C40" s="30" t="n"/>
      <c r="D40" s="13" t="n"/>
      <c r="E40" s="14" t="n">
        <v>485.1617759</v>
      </c>
      <c r="F40" s="15" t="n">
        <v>0.043472</v>
      </c>
      <c r="G40" s="15" t="n"/>
    </row>
    <row r="41">
      <c r="A41" s="12" t="inlineStr">
        <is>
          <t>Net Receivables/(Payables)</t>
        </is>
      </c>
      <c r="B41" s="30" t="n"/>
      <c r="C41" s="30" t="n"/>
      <c r="D41" s="13" t="n"/>
      <c r="E41" s="23" t="n">
        <v>-1.0917759</v>
      </c>
      <c r="F41" s="24" t="n">
        <v>-7.2e-05</v>
      </c>
      <c r="G41" s="15" t="n">
        <v>0.05596</v>
      </c>
    </row>
    <row r="42">
      <c r="A42" s="25" t="inlineStr">
        <is>
          <t>GRAND TOTAL</t>
        </is>
      </c>
      <c r="B42" s="33" t="n"/>
      <c r="C42" s="33" t="n"/>
      <c r="D42" s="26" t="n"/>
      <c r="E42" s="27" t="n">
        <v>11160.16</v>
      </c>
      <c r="F42" s="28" t="n">
        <v>1</v>
      </c>
      <c r="G42" s="28" t="n"/>
    </row>
    <row r="44">
      <c r="A44" s="80" t="inlineStr">
        <is>
          <t>**Non Traded Security</t>
        </is>
      </c>
    </row>
    <row r="45">
      <c r="A45" s="80" t="inlineStr">
        <is>
          <t>In accordance with SEBI Circular no. SEBI/HO/IMD/PoD2/P/CIR/2024/183 dated December 13, 2024, Debt Index Replication Factor (DIRF) is 61.67%.</t>
        </is>
      </c>
    </row>
    <row r="47">
      <c r="A47" s="80" t="inlineStr">
        <is>
          <t>Notes:</t>
        </is>
      </c>
    </row>
    <row r="48">
      <c r="A48" s="48" t="inlineStr">
        <is>
          <t>1. Security in default beyond its maturiy date</t>
        </is>
      </c>
      <c r="B48" s="34" t="inlineStr">
        <is>
          <t>NIL</t>
        </is>
      </c>
    </row>
    <row r="49">
      <c r="A49" t="inlineStr">
        <is>
          <t>2. NAV at the beginning of the period (Rs. per unit)</t>
        </is>
      </c>
    </row>
    <row r="50">
      <c r="A50" t="inlineStr">
        <is>
          <t>Plan /option (Face Value 10)</t>
        </is>
      </c>
      <c r="B50" t="inlineStr">
        <is>
          <t>As on</t>
        </is>
      </c>
      <c r="C50" t="inlineStr">
        <is>
          <t>As on</t>
        </is>
      </c>
    </row>
    <row r="51">
      <c r="B51" s="49" t="n">
        <v>45930</v>
      </c>
      <c r="C51" s="49" t="n">
        <v>45961</v>
      </c>
    </row>
    <row r="52">
      <c r="A52" t="inlineStr">
        <is>
          <t>Direct Plan  Growth Option</t>
        </is>
      </c>
      <c r="B52" t="n">
        <v>10.772</v>
      </c>
      <c r="C52" t="n">
        <v>10.843</v>
      </c>
    </row>
    <row r="53">
      <c r="A53" t="inlineStr">
        <is>
          <t>Direct Plan IDCW Option</t>
        </is>
      </c>
      <c r="B53" t="n">
        <v>10.772</v>
      </c>
      <c r="C53" t="n">
        <v>10.843</v>
      </c>
    </row>
    <row r="54">
      <c r="A54" t="inlineStr">
        <is>
          <t>Regular Plan  Growth Option</t>
        </is>
      </c>
      <c r="B54" t="n">
        <v>10.752</v>
      </c>
      <c r="C54" t="n">
        <v>10.821</v>
      </c>
    </row>
    <row r="55">
      <c r="A55" t="inlineStr">
        <is>
          <t>Regular Plan IDCW Option</t>
        </is>
      </c>
      <c r="B55" t="n">
        <v>10.752</v>
      </c>
      <c r="C55" t="n">
        <v>10.821</v>
      </c>
    </row>
    <row r="57">
      <c r="A57" t="inlineStr">
        <is>
          <t xml:space="preserve">3. Total Dividend (Net) declared during the month </t>
        </is>
      </c>
      <c r="B57" s="34" t="inlineStr">
        <is>
          <t>NIL</t>
        </is>
      </c>
    </row>
    <row r="58">
      <c r="A58" t="inlineStr">
        <is>
          <t>4. Bonus was declared during the month</t>
        </is>
      </c>
      <c r="B58" s="34" t="inlineStr">
        <is>
          <t>NIL</t>
        </is>
      </c>
    </row>
    <row r="59" ht="29" customHeight="1">
      <c r="A59" s="48" t="inlineStr">
        <is>
          <t>5. Investment in Repo of Corporate Debt Securities during the month ended October 31, 2025</t>
        </is>
      </c>
      <c r="B59" s="34" t="inlineStr">
        <is>
          <t>NIL</t>
        </is>
      </c>
    </row>
    <row r="60" ht="29" customHeight="1">
      <c r="A60" s="48" t="inlineStr">
        <is>
          <t>6. Investment in foreign securities/ADRs/GDRs at the end of the month</t>
        </is>
      </c>
      <c r="B60" s="34" t="inlineStr">
        <is>
          <t>NIL</t>
        </is>
      </c>
    </row>
    <row r="61">
      <c r="A61" t="inlineStr">
        <is>
          <t>7. Average Portfolio Maturity</t>
        </is>
      </c>
      <c r="B61" s="51">
        <f>B76</f>
        <v/>
      </c>
    </row>
    <row r="62" ht="43.5" customHeight="1">
      <c r="A62" s="48" t="inlineStr">
        <is>
          <t>8. Total gross exposure to derivative instruments (excluding reversed positions) at the end of the month (Rs. in Lakhs)</t>
        </is>
      </c>
      <c r="B62" s="34" t="inlineStr">
        <is>
          <t>NIL</t>
        </is>
      </c>
    </row>
    <row r="63">
      <c r="B63" s="34" t="n"/>
    </row>
    <row r="64" ht="29" customHeight="1">
      <c r="A64" s="48" t="inlineStr">
        <is>
          <t>9. Margin Deposits includes Margin money placed on derivatives other than margin money placed with bank</t>
        </is>
      </c>
      <c r="B64" s="34" t="inlineStr">
        <is>
          <t>NIL</t>
        </is>
      </c>
    </row>
    <row r="65" ht="29" customHeight="1">
      <c r="A65" s="48" t="inlineStr">
        <is>
          <t>10. Value of investment made by other schemes under same management (Rs. In Lakhs)</t>
        </is>
      </c>
      <c r="B65" t="n">
        <v>5418.65</v>
      </c>
    </row>
    <row r="66" ht="29" customHeight="1">
      <c r="A66" s="48" t="inlineStr">
        <is>
          <t>11. Number of instance of deviation In valuation of securities</t>
        </is>
      </c>
      <c r="B66" s="34" t="inlineStr">
        <is>
          <t>NIL</t>
        </is>
      </c>
    </row>
    <row r="67" ht="29" customHeight="1">
      <c r="A67" s="48" t="inlineStr">
        <is>
          <t>12. Total value and percentage of illiquid equity shares / securities</t>
        </is>
      </c>
      <c r="B67" s="34" t="inlineStr">
        <is>
          <t>NIL</t>
        </is>
      </c>
    </row>
    <row r="69">
      <c r="A69" t="inlineStr">
        <is>
          <t>Portfolio Information</t>
        </is>
      </c>
    </row>
    <row r="70" ht="87" customHeight="1">
      <c r="A70" s="53" t="inlineStr">
        <is>
          <t>Scheme Name :</t>
        </is>
      </c>
      <c r="B70" s="57" t="inlineStr">
        <is>
          <t>EDELWEISS CRISIL IBX AAA FINANCIAL SERVICES BOND – JAN 2028 INDEX FUND</t>
        </is>
      </c>
    </row>
    <row r="71" ht="58" customHeight="1">
      <c r="A71" s="53" t="inlineStr">
        <is>
          <t>Description (if any)</t>
        </is>
      </c>
      <c r="B71" s="57" t="inlineStr">
        <is>
          <t>CRISIL IBX AAA Financial Services Bond – Jan 2028 Index</t>
        </is>
      </c>
    </row>
    <row r="72">
      <c r="A72" s="53" t="n"/>
      <c r="B72" s="53" t="n"/>
    </row>
    <row r="73">
      <c r="A73" s="53" t="inlineStr">
        <is>
          <t>Annualised Portfolio YTM* :</t>
        </is>
      </c>
      <c r="B73" s="54" t="n">
        <v>7.000001666289302</v>
      </c>
    </row>
    <row r="74">
      <c r="A74" s="53" t="n"/>
      <c r="B74" s="53" t="n"/>
    </row>
    <row r="75">
      <c r="A75" s="53" t="inlineStr">
        <is>
          <t>Macaulay Duration</t>
        </is>
      </c>
      <c r="B75" s="55" t="n">
        <v>1.8405</v>
      </c>
    </row>
    <row r="76">
      <c r="A76" s="53" t="inlineStr">
        <is>
          <t>Residual Maturity</t>
        </is>
      </c>
      <c r="B76" s="55" t="n">
        <v>1.999239939675461</v>
      </c>
    </row>
    <row r="77">
      <c r="A77" s="53" t="n"/>
      <c r="B77" s="53" t="n"/>
    </row>
    <row r="78">
      <c r="A78" s="53" t="inlineStr">
        <is>
          <t xml:space="preserve">As on (Date) </t>
        </is>
      </c>
      <c r="B78" s="56" t="n">
        <v>45961</v>
      </c>
    </row>
    <row r="80" ht="70" customHeight="1">
      <c r="A80" s="82" t="inlineStr">
        <is>
          <t>Scheme Name</t>
        </is>
      </c>
      <c r="B80" s="82" t="inlineStr">
        <is>
          <t>Risk- O - Meter</t>
        </is>
      </c>
      <c r="C80" s="82" t="inlineStr">
        <is>
          <t>Benchmark of the Scheme</t>
        </is>
      </c>
      <c r="D80" s="82" t="inlineStr">
        <is>
          <t>Benchmark Risk-o-meter</t>
        </is>
      </c>
    </row>
    <row r="81" ht="70" customHeight="1">
      <c r="A81" s="82" t="inlineStr">
        <is>
          <t>Edelweiss CRISIL-IBX AAA Financial Services Bond– Jan 2028 Index Fund</t>
        </is>
      </c>
      <c r="B81" s="82" t="n"/>
      <c r="C81" s="82" t="inlineStr">
        <is>
          <t>CRISIL IBX AAA Financial Services - Jan 2028</t>
        </is>
      </c>
      <c r="D81" s="82" t="n"/>
      <c r="E8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G102"/>
  <sheetViews>
    <sheetView showGridLines="0" workbookViewId="0">
      <pane ySplit="4" topLeftCell="A47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LOW DURATION FUND AS ON OCTOBER 31, 2025</t>
        </is>
      </c>
    </row>
    <row r="2" ht="19.5" customHeight="1">
      <c r="A2" s="81" t="inlineStr">
        <is>
          <t>(An open-ended low duration debt scheme investing in debt and money market instruments such that the Macaulay duration of the portfolio is between 6 - 12 months. A relatively high interest rate risk and moderate credit risk (please refer to page 15#)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7.7% NABARD NCD SR 25A RED 30-09-2027**</t>
        </is>
      </c>
      <c r="B11" s="30" t="inlineStr">
        <is>
          <t>INE261F08EI9</t>
        </is>
      </c>
      <c r="C11" s="30" t="inlineStr">
        <is>
          <t>ICRA AAA</t>
        </is>
      </c>
      <c r="D11" s="13" t="n">
        <v>2500000</v>
      </c>
      <c r="E11" s="14" t="n">
        <v>2545.68</v>
      </c>
      <c r="F11" s="15" t="n">
        <v>0.0469</v>
      </c>
      <c r="G11" s="15" t="n">
        <v>0.0664</v>
      </c>
    </row>
    <row r="12">
      <c r="A12" s="12" t="inlineStr">
        <is>
          <t>7.80% NABARD NCD SR 24E RED 15-03-2027**</t>
        </is>
      </c>
      <c r="B12" s="30" t="inlineStr">
        <is>
          <t>INE261F08EF5</t>
        </is>
      </c>
      <c r="C12" s="30" t="inlineStr">
        <is>
          <t>ICRA AAA</t>
        </is>
      </c>
      <c r="D12" s="13" t="n">
        <v>2500000</v>
      </c>
      <c r="E12" s="14" t="n">
        <v>2535.29</v>
      </c>
      <c r="F12" s="15" t="n">
        <v>0.0467</v>
      </c>
      <c r="G12" s="15" t="n">
        <v>0.0664</v>
      </c>
    </row>
    <row r="13">
      <c r="A13" s="12" t="inlineStr">
        <is>
          <t>7.23% SIDBI NCD RED 09-03-2026**</t>
        </is>
      </c>
      <c r="B13" s="30" t="inlineStr">
        <is>
          <t>INE556F08KC2</t>
        </is>
      </c>
      <c r="C13" s="30" t="inlineStr">
        <is>
          <t>ICRA AAA</t>
        </is>
      </c>
      <c r="D13" s="13" t="n">
        <v>2500000</v>
      </c>
      <c r="E13" s="14" t="n">
        <v>2507.84</v>
      </c>
      <c r="F13" s="15" t="n">
        <v>0.0462</v>
      </c>
      <c r="G13" s="15" t="n">
        <v>0.0625</v>
      </c>
    </row>
    <row r="14">
      <c r="A14" s="12" t="inlineStr">
        <is>
          <t>7.123% TATA CAP HSG FI SR B R 21-07-2027**</t>
        </is>
      </c>
      <c r="B14" s="30" t="inlineStr">
        <is>
          <t>INE033L07IO1</t>
        </is>
      </c>
      <c r="C14" s="30" t="inlineStr">
        <is>
          <t>CRISIL AAA</t>
        </is>
      </c>
      <c r="D14" s="13" t="n">
        <v>2500000</v>
      </c>
      <c r="E14" s="14" t="n">
        <v>2506.96</v>
      </c>
      <c r="F14" s="15" t="n">
        <v>0.0462</v>
      </c>
      <c r="G14" s="15" t="n">
        <v>0.06915</v>
      </c>
    </row>
    <row r="15">
      <c r="A15" s="12" t="inlineStr">
        <is>
          <t>7.1104% ADITYA BIRLA HSG SR D1 R30-07-27**</t>
        </is>
      </c>
      <c r="B15" s="30" t="inlineStr">
        <is>
          <t>INE831R07607</t>
        </is>
      </c>
      <c r="C15" s="30" t="inlineStr">
        <is>
          <t>CRISIL AAA</t>
        </is>
      </c>
      <c r="D15" s="13" t="n">
        <v>2500000</v>
      </c>
      <c r="E15" s="14" t="n">
        <v>2500.83</v>
      </c>
      <c r="F15" s="15" t="n">
        <v>0.0461</v>
      </c>
      <c r="G15" s="15" t="n">
        <v>0.07098</v>
      </c>
    </row>
    <row r="16">
      <c r="A16" s="12" t="inlineStr">
        <is>
          <t>6.6%REC LTD SR 250A NCD 30-06-27**</t>
        </is>
      </c>
      <c r="B16" s="30" t="inlineStr">
        <is>
          <t>INE020B08FZ9</t>
        </is>
      </c>
      <c r="C16" s="30" t="inlineStr">
        <is>
          <t>ICRA AAA</t>
        </is>
      </c>
      <c r="D16" s="13" t="n">
        <v>2500000</v>
      </c>
      <c r="E16" s="14" t="n">
        <v>2499.88</v>
      </c>
      <c r="F16" s="15" t="n">
        <v>0.0461</v>
      </c>
      <c r="G16" s="15" t="n">
        <v>0.06569999999999999</v>
      </c>
    </row>
    <row r="17">
      <c r="A17" s="12" t="inlineStr">
        <is>
          <t>8.05% MUTHOOT FIN SR 44A OP 1 25-11-27</t>
        </is>
      </c>
      <c r="B17" s="30" t="inlineStr">
        <is>
          <t>INE414G07JQ6</t>
        </is>
      </c>
      <c r="C17" s="30" t="inlineStr">
        <is>
          <t>CRISIL AA+</t>
        </is>
      </c>
      <c r="D17" s="13" t="n">
        <v>1000000</v>
      </c>
      <c r="E17" s="14" t="n">
        <v>1004.65</v>
      </c>
      <c r="F17" s="15" t="n">
        <v>0.0185</v>
      </c>
      <c r="G17" s="15" t="n">
        <v>0.078</v>
      </c>
    </row>
    <row r="18">
      <c r="A18" s="16" t="inlineStr">
        <is>
          <t>Sub Total</t>
        </is>
      </c>
      <c r="B18" s="31" t="n"/>
      <c r="C18" s="31" t="n"/>
      <c r="D18" s="17" t="n"/>
      <c r="E18" s="18" t="n">
        <v>16101.13</v>
      </c>
      <c r="F18" s="19" t="n">
        <v>0.2967</v>
      </c>
      <c r="G18" s="20" t="n"/>
    </row>
    <row r="19">
      <c r="A19" s="16" t="inlineStr">
        <is>
          <t>State Development Loan</t>
        </is>
      </c>
      <c r="B19" s="30" t="n"/>
      <c r="C19" s="30" t="n"/>
      <c r="D19" s="13" t="n"/>
      <c r="E19" s="14" t="n"/>
      <c r="F19" s="15" t="n"/>
      <c r="G19" s="15" t="n"/>
    </row>
    <row r="20">
      <c r="A20" s="12" t="inlineStr">
        <is>
          <t>8.08% MAHARASHTRA SDL RED 15-06-2026</t>
        </is>
      </c>
      <c r="B20" s="30" t="inlineStr">
        <is>
          <t>IN2220160013</t>
        </is>
      </c>
      <c r="C20" s="30" t="inlineStr">
        <is>
          <t>SOVEREIGN</t>
        </is>
      </c>
      <c r="D20" s="13" t="n">
        <v>500000</v>
      </c>
      <c r="E20" s="14" t="n">
        <v>507.11</v>
      </c>
      <c r="F20" s="15" t="n">
        <v>0.0094</v>
      </c>
      <c r="G20" s="15" t="n">
        <v>0.057864</v>
      </c>
    </row>
    <row r="21">
      <c r="A21" s="16" t="inlineStr">
        <is>
          <t>Sub Total</t>
        </is>
      </c>
      <c r="B21" s="31" t="n"/>
      <c r="C21" s="31" t="n"/>
      <c r="D21" s="17" t="n"/>
      <c r="E21" s="18" t="n">
        <v>507.11</v>
      </c>
      <c r="F21" s="19" t="n">
        <v>0.0094</v>
      </c>
      <c r="G21" s="20" t="n"/>
    </row>
    <row r="22">
      <c r="A22" s="12" t="n"/>
      <c r="B22" s="30" t="n"/>
      <c r="C22" s="30" t="n"/>
      <c r="D22" s="13" t="n"/>
      <c r="E22" s="14" t="n"/>
      <c r="F22" s="15" t="n"/>
      <c r="G22" s="15" t="n"/>
    </row>
    <row r="23">
      <c r="A23" s="12" t="n"/>
      <c r="B23" s="30" t="n"/>
      <c r="C23" s="30" t="n"/>
      <c r="D23" s="13" t="n"/>
      <c r="E23" s="14" t="n"/>
      <c r="F23" s="15" t="n"/>
      <c r="G23" s="15" t="n"/>
    </row>
    <row r="24">
      <c r="A24" s="16" t="inlineStr">
        <is>
          <t>(b)Privately Placed/Unlisted</t>
        </is>
      </c>
      <c r="B24" s="30" t="n"/>
      <c r="C24" s="30" t="n"/>
      <c r="D24" s="13" t="n"/>
      <c r="E24" s="14" t="n"/>
      <c r="F24" s="15" t="n"/>
      <c r="G24" s="15" t="n"/>
    </row>
    <row r="25">
      <c r="A25" s="16" t="inlineStr">
        <is>
          <t>Sub Total</t>
        </is>
      </c>
      <c r="B25" s="30" t="n"/>
      <c r="C25" s="30" t="n"/>
      <c r="D25" s="13" t="n"/>
      <c r="E25" s="35" t="inlineStr">
        <is>
          <t>NIL</t>
        </is>
      </c>
      <c r="F25" s="36" t="inlineStr">
        <is>
          <t>NIL</t>
        </is>
      </c>
      <c r="G25" s="15" t="n"/>
    </row>
    <row r="26">
      <c r="A26" s="12" t="n"/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(c)Securitised Debt Instruments</t>
        </is>
      </c>
      <c r="B27" s="30" t="n"/>
      <c r="C27" s="30" t="n"/>
      <c r="D27" s="13" t="n"/>
      <c r="E27" s="14" t="n"/>
      <c r="F27" s="15" t="n"/>
      <c r="G27" s="15" t="n"/>
    </row>
    <row r="28">
      <c r="A28" s="16" t="inlineStr">
        <is>
          <t>Sub Total</t>
        </is>
      </c>
      <c r="B28" s="30" t="n"/>
      <c r="C28" s="30" t="n"/>
      <c r="D28" s="13" t="n"/>
      <c r="E28" s="35" t="inlineStr">
        <is>
          <t>NIL</t>
        </is>
      </c>
      <c r="F28" s="36" t="inlineStr">
        <is>
          <t>NIL</t>
        </is>
      </c>
      <c r="G28" s="15" t="n"/>
    </row>
    <row r="29">
      <c r="A29" s="12" t="n"/>
      <c r="B29" s="30" t="n"/>
      <c r="C29" s="30" t="n"/>
      <c r="D29" s="13" t="n"/>
      <c r="E29" s="14" t="n"/>
      <c r="F29" s="15" t="n"/>
      <c r="G29" s="15" t="n"/>
    </row>
    <row r="30">
      <c r="A30" s="21" t="inlineStr">
        <is>
          <t>TOTAL</t>
        </is>
      </c>
      <c r="B30" s="32" t="n"/>
      <c r="C30" s="32" t="n"/>
      <c r="D30" s="22" t="n"/>
      <c r="E30" s="18" t="n">
        <v>16608.24</v>
      </c>
      <c r="F30" s="19" t="n">
        <v>0.3061</v>
      </c>
      <c r="G30" s="20" t="n"/>
    </row>
    <row r="31">
      <c r="A31" s="12" t="n"/>
      <c r="B31" s="30" t="n"/>
      <c r="C31" s="30" t="n"/>
      <c r="D31" s="13" t="n"/>
      <c r="E31" s="14" t="n"/>
      <c r="F31" s="15" t="n"/>
      <c r="G31" s="15" t="n"/>
    </row>
    <row r="32">
      <c r="A32" s="16" t="inlineStr">
        <is>
          <t>Money Market Instruments</t>
        </is>
      </c>
      <c r="B32" s="30" t="n"/>
      <c r="C32" s="30" t="n"/>
      <c r="D32" s="13" t="n"/>
      <c r="E32" s="14" t="n"/>
      <c r="F32" s="15" t="n"/>
      <c r="G32" s="15" t="n"/>
    </row>
    <row r="33">
      <c r="A33" s="16" t="inlineStr">
        <is>
          <t>Certificate of Deposit</t>
        </is>
      </c>
      <c r="B33" s="30" t="n"/>
      <c r="C33" s="30" t="n"/>
      <c r="D33" s="13" t="n"/>
      <c r="E33" s="14" t="n"/>
      <c r="F33" s="15" t="n"/>
      <c r="G33" s="15" t="n"/>
    </row>
    <row r="34">
      <c r="A34" s="12" t="inlineStr">
        <is>
          <t>KOTAK MAHINDRA BANK CD RED 13-03-2026#**</t>
        </is>
      </c>
      <c r="B34" s="30" t="inlineStr">
        <is>
          <t>INE237A167Z1</t>
        </is>
      </c>
      <c r="C34" s="30" t="inlineStr">
        <is>
          <t>CRISIL A1+</t>
        </is>
      </c>
      <c r="D34" s="13" t="n">
        <v>5000000</v>
      </c>
      <c r="E34" s="14" t="n">
        <v>4892.77</v>
      </c>
      <c r="F34" s="15" t="n">
        <v>0.0902</v>
      </c>
      <c r="G34" s="15" t="n">
        <v>0.060601</v>
      </c>
    </row>
    <row r="35">
      <c r="A35" s="12" t="inlineStr">
        <is>
          <t>INDIAN BANK CD RED 19-03-2026#**</t>
        </is>
      </c>
      <c r="B35" s="30" t="inlineStr">
        <is>
          <t>INE562A16OL7</t>
        </is>
      </c>
      <c r="C35" s="30" t="inlineStr">
        <is>
          <t>FITCH A1+</t>
        </is>
      </c>
      <c r="D35" s="13" t="n">
        <v>5000000</v>
      </c>
      <c r="E35" s="14" t="n">
        <v>4888.19</v>
      </c>
      <c r="F35" s="15" t="n">
        <v>0.0901</v>
      </c>
      <c r="G35" s="15" t="n">
        <v>0.060499</v>
      </c>
    </row>
    <row r="36">
      <c r="A36" s="12" t="inlineStr">
        <is>
          <t>EXIM BANK CD RED 20-03-2026#**</t>
        </is>
      </c>
      <c r="B36" s="30" t="inlineStr">
        <is>
          <t>INE514E16CK7</t>
        </is>
      </c>
      <c r="C36" s="30" t="inlineStr">
        <is>
          <t>CRISIL A1+</t>
        </is>
      </c>
      <c r="D36" s="13" t="n">
        <v>5000000</v>
      </c>
      <c r="E36" s="14" t="n">
        <v>4887.22</v>
      </c>
      <c r="F36" s="15" t="n">
        <v>0.0901</v>
      </c>
      <c r="G36" s="15" t="n">
        <v>0.060599</v>
      </c>
    </row>
    <row r="37">
      <c r="A37" s="12" t="inlineStr">
        <is>
          <t>BANK OF BARODA CD RED 09-01-2026#**</t>
        </is>
      </c>
      <c r="B37" s="30" t="inlineStr">
        <is>
          <t>INE028A16HJ7</t>
        </is>
      </c>
      <c r="C37" s="30" t="inlineStr">
        <is>
          <t>ICRA A1+</t>
        </is>
      </c>
      <c r="D37" s="13" t="n">
        <v>2500000</v>
      </c>
      <c r="E37" s="14" t="n">
        <v>2471.87</v>
      </c>
      <c r="F37" s="15" t="n">
        <v>0.0456</v>
      </c>
      <c r="G37" s="15" t="n">
        <v>0.060202</v>
      </c>
    </row>
    <row r="38">
      <c r="A38" s="12" t="inlineStr">
        <is>
          <t>AXIS BANK LTD CD RED 12-06-2026#**</t>
        </is>
      </c>
      <c r="B38" s="30" t="inlineStr">
        <is>
          <t>INE238AD6AU5</t>
        </is>
      </c>
      <c r="C38" s="30" t="inlineStr">
        <is>
          <t>CRISIL A1+</t>
        </is>
      </c>
      <c r="D38" s="13" t="n">
        <v>2500000</v>
      </c>
      <c r="E38" s="14" t="n">
        <v>2407.77</v>
      </c>
      <c r="F38" s="15" t="n">
        <v>0.0444</v>
      </c>
      <c r="G38" s="15" t="n">
        <v>0.062699</v>
      </c>
    </row>
    <row r="39">
      <c r="A39" s="16" t="inlineStr">
        <is>
          <t>Sub Total</t>
        </is>
      </c>
      <c r="B39" s="31" t="n"/>
      <c r="C39" s="31" t="n"/>
      <c r="D39" s="17" t="n"/>
      <c r="E39" s="18" t="n">
        <v>19547.82</v>
      </c>
      <c r="F39" s="19" t="n">
        <v>0.3604</v>
      </c>
      <c r="G39" s="20" t="n"/>
    </row>
    <row r="40">
      <c r="A40" s="12" t="n"/>
      <c r="B40" s="30" t="n"/>
      <c r="C40" s="30" t="n"/>
      <c r="D40" s="13" t="n"/>
      <c r="E40" s="14" t="n"/>
      <c r="F40" s="15" t="n"/>
      <c r="G40" s="15" t="n"/>
    </row>
    <row r="41">
      <c r="A41" s="16" t="inlineStr">
        <is>
          <t>Commercial Paper</t>
        </is>
      </c>
      <c r="B41" s="30" t="n"/>
      <c r="C41" s="30" t="n"/>
      <c r="D41" s="13" t="n"/>
      <c r="E41" s="14" t="n"/>
      <c r="F41" s="15" t="n"/>
      <c r="G41" s="15" t="n"/>
    </row>
    <row r="42">
      <c r="A42" s="12" t="inlineStr">
        <is>
          <t>HDB FINANCIAL SERV CP RED 16-03-2026**</t>
        </is>
      </c>
      <c r="B42" s="30" t="inlineStr">
        <is>
          <t>INE756I14EZ4</t>
        </is>
      </c>
      <c r="C42" s="30" t="inlineStr">
        <is>
          <t>CRISIL A1+</t>
        </is>
      </c>
      <c r="D42" s="13" t="n">
        <v>5000000</v>
      </c>
      <c r="E42" s="14" t="n">
        <v>4879.54</v>
      </c>
      <c r="F42" s="15" t="n">
        <v>0.09</v>
      </c>
      <c r="G42" s="15" t="n">
        <v>0.06675</v>
      </c>
    </row>
    <row r="43">
      <c r="A43" s="12" t="inlineStr">
        <is>
          <t>ICICI SECURITIES CP RED 06-03-2026</t>
        </is>
      </c>
      <c r="B43" s="30" t="inlineStr">
        <is>
          <t>INE763G14XX9</t>
        </is>
      </c>
      <c r="C43" s="30" t="inlineStr">
        <is>
          <t>CRISIL A1+</t>
        </is>
      </c>
      <c r="D43" s="13" t="n">
        <v>2500000</v>
      </c>
      <c r="E43" s="14" t="n">
        <v>2443.35</v>
      </c>
      <c r="F43" s="15" t="n">
        <v>0.0451</v>
      </c>
      <c r="G43" s="15" t="n">
        <v>0.067701</v>
      </c>
    </row>
    <row r="44">
      <c r="A44" s="12" t="inlineStr">
        <is>
          <t>360 ONE PRIME LTD. CP 29-05-26**</t>
        </is>
      </c>
      <c r="B44" s="30" t="inlineStr">
        <is>
          <t>INE248U14SL7</t>
        </is>
      </c>
      <c r="C44" s="30" t="inlineStr">
        <is>
          <t>ICRA A1+</t>
        </is>
      </c>
      <c r="D44" s="13" t="n">
        <v>2500000</v>
      </c>
      <c r="E44" s="14" t="n">
        <v>2392.79</v>
      </c>
      <c r="F44" s="15" t="n">
        <v>0.0441</v>
      </c>
      <c r="G44" s="15" t="n">
        <v>0.07825</v>
      </c>
    </row>
    <row r="45">
      <c r="A45" s="16" t="inlineStr">
        <is>
          <t>Sub Total</t>
        </is>
      </c>
      <c r="B45" s="31" t="n"/>
      <c r="C45" s="31" t="n"/>
      <c r="D45" s="17" t="n"/>
      <c r="E45" s="18" t="n">
        <v>9715.68</v>
      </c>
      <c r="F45" s="19" t="n">
        <v>0.1792</v>
      </c>
      <c r="G45" s="20" t="n"/>
    </row>
    <row r="46">
      <c r="A46" s="12" t="n"/>
      <c r="B46" s="30" t="n"/>
      <c r="C46" s="30" t="n"/>
      <c r="D46" s="13" t="n"/>
      <c r="E46" s="14" t="n"/>
      <c r="F46" s="15" t="n"/>
      <c r="G46" s="15" t="n"/>
    </row>
    <row r="47">
      <c r="A47" s="21" t="inlineStr">
        <is>
          <t>TOTAL</t>
        </is>
      </c>
      <c r="B47" s="32" t="n"/>
      <c r="C47" s="32" t="n"/>
      <c r="D47" s="22" t="n"/>
      <c r="E47" s="18" t="n">
        <v>29263.5</v>
      </c>
      <c r="F47" s="19" t="n">
        <v>0.5396</v>
      </c>
      <c r="G47" s="20" t="n"/>
    </row>
    <row r="48">
      <c r="A48" s="12" t="n"/>
      <c r="B48" s="30" t="n"/>
      <c r="C48" s="30" t="n"/>
      <c r="D48" s="13" t="n"/>
      <c r="E48" s="14" t="n"/>
      <c r="F48" s="15" t="n"/>
      <c r="G48" s="15" t="n"/>
    </row>
    <row r="49">
      <c r="A49" s="12" t="n"/>
      <c r="B49" s="30" t="n"/>
      <c r="C49" s="30" t="n"/>
      <c r="D49" s="13" t="n"/>
      <c r="E49" s="14" t="n"/>
      <c r="F49" s="15" t="n"/>
      <c r="G49" s="15" t="n"/>
    </row>
    <row r="50">
      <c r="A50" s="16" t="inlineStr">
        <is>
          <t>Investment in AIF</t>
        </is>
      </c>
      <c r="B50" s="30" t="n"/>
      <c r="C50" s="30" t="n"/>
      <c r="D50" s="13" t="n"/>
      <c r="E50" s="14" t="n"/>
      <c r="F50" s="15" t="n"/>
      <c r="G50" s="15" t="n"/>
    </row>
    <row r="51">
      <c r="A51" s="12" t="inlineStr">
        <is>
          <t>SBI CDMDF--A2</t>
        </is>
      </c>
      <c r="B51" s="30" t="inlineStr">
        <is>
          <t>INF0RQ622028</t>
        </is>
      </c>
      <c r="C51" s="30" t="n"/>
      <c r="D51" s="13" t="n">
        <v>1139.135</v>
      </c>
      <c r="E51" s="14" t="n">
        <v>130.33</v>
      </c>
      <c r="F51" s="15" t="n">
        <v>0.0024</v>
      </c>
      <c r="G51" s="15" t="n"/>
    </row>
    <row r="52">
      <c r="A52" s="12" t="n"/>
      <c r="B52" s="30" t="n"/>
      <c r="C52" s="30" t="n"/>
      <c r="D52" s="13" t="n"/>
      <c r="E52" s="14" t="n"/>
      <c r="F52" s="15" t="n"/>
      <c r="G52" s="15" t="n"/>
    </row>
    <row r="53">
      <c r="A53" s="21" t="inlineStr">
        <is>
          <t>TOTAL</t>
        </is>
      </c>
      <c r="B53" s="32" t="n"/>
      <c r="C53" s="32" t="n"/>
      <c r="D53" s="22" t="n"/>
      <c r="E53" s="18" t="n">
        <v>130.33</v>
      </c>
      <c r="F53" s="19" t="n">
        <v>0.0024</v>
      </c>
      <c r="G53" s="20" t="n"/>
    </row>
    <row r="54">
      <c r="A54" s="12" t="n"/>
      <c r="B54" s="30" t="n"/>
      <c r="C54" s="30" t="n"/>
      <c r="D54" s="13" t="n"/>
      <c r="E54" s="14" t="n"/>
      <c r="F54" s="15" t="n"/>
      <c r="G54" s="15" t="n"/>
    </row>
    <row r="55">
      <c r="A55" s="16" t="inlineStr">
        <is>
          <t>TREPS / Reverse Repo</t>
        </is>
      </c>
      <c r="B55" s="30" t="n"/>
      <c r="C55" s="30" t="n"/>
      <c r="D55" s="13" t="n"/>
      <c r="E55" s="14" t="n"/>
      <c r="F55" s="15" t="n"/>
      <c r="G55" s="15" t="n"/>
    </row>
    <row r="56">
      <c r="A56" s="12" t="inlineStr">
        <is>
          <t>Reverse Repo</t>
        </is>
      </c>
      <c r="B56" s="30" t="n"/>
      <c r="C56" s="30" t="n"/>
      <c r="D56" s="13" t="n"/>
      <c r="E56" s="14" t="n">
        <v>5000.01</v>
      </c>
      <c r="F56" s="15" t="n">
        <v>0.0922</v>
      </c>
      <c r="G56" s="15" t="n">
        <v>0.0565</v>
      </c>
    </row>
    <row r="57">
      <c r="A57" s="12" t="inlineStr">
        <is>
          <t>Clearing Corporation of India Ltd.</t>
        </is>
      </c>
      <c r="B57" s="30" t="n"/>
      <c r="C57" s="30" t="n"/>
      <c r="D57" s="13" t="n"/>
      <c r="E57" s="14" t="n">
        <v>2970.63</v>
      </c>
      <c r="F57" s="15" t="n">
        <v>0.0548</v>
      </c>
      <c r="G57" s="15" t="n">
        <v>0.05596</v>
      </c>
    </row>
    <row r="58">
      <c r="A58" s="16" t="inlineStr">
        <is>
          <t>Sub Total</t>
        </is>
      </c>
      <c r="B58" s="31" t="n"/>
      <c r="C58" s="31" t="n"/>
      <c r="D58" s="17" t="n"/>
      <c r="E58" s="18" t="n">
        <v>7970.64</v>
      </c>
      <c r="F58" s="19" t="n">
        <v>0.147</v>
      </c>
      <c r="G58" s="20" t="n"/>
    </row>
    <row r="59">
      <c r="A59" s="12" t="n"/>
      <c r="B59" s="30" t="n"/>
      <c r="C59" s="30" t="n"/>
      <c r="D59" s="13" t="n"/>
      <c r="E59" s="14" t="n"/>
      <c r="F59" s="15" t="n"/>
      <c r="G59" s="15" t="n"/>
    </row>
    <row r="60">
      <c r="A60" s="21" t="inlineStr">
        <is>
          <t>TOTAL</t>
        </is>
      </c>
      <c r="B60" s="32" t="n"/>
      <c r="C60" s="32" t="n"/>
      <c r="D60" s="22" t="n"/>
      <c r="E60" s="18" t="n">
        <v>7970.64</v>
      </c>
      <c r="F60" s="19" t="n">
        <v>0.147</v>
      </c>
      <c r="G60" s="20" t="n"/>
    </row>
    <row r="61">
      <c r="A61" s="12" t="inlineStr">
        <is>
          <t>Accrued Interest</t>
        </is>
      </c>
      <c r="B61" s="30" t="n"/>
      <c r="C61" s="30" t="n"/>
      <c r="D61" s="13" t="n"/>
      <c r="E61" s="14" t="n">
        <v>335.9013514</v>
      </c>
      <c r="F61" s="15" t="n">
        <v>0.006193</v>
      </c>
      <c r="G61" s="15" t="n"/>
    </row>
    <row r="62">
      <c r="A62" s="12" t="inlineStr">
        <is>
          <t>Net Receivables/(Payables)</t>
        </is>
      </c>
      <c r="B62" s="30" t="n"/>
      <c r="C62" s="30" t="n"/>
      <c r="D62" s="13" t="n"/>
      <c r="E62" s="23" t="n">
        <v>-77.2413514</v>
      </c>
      <c r="F62" s="24" t="n">
        <v>-0.001293</v>
      </c>
      <c r="G62" s="15" t="n">
        <v>0.056298</v>
      </c>
    </row>
    <row r="63">
      <c r="A63" s="25" t="inlineStr">
        <is>
          <t>GRAND TOTAL</t>
        </is>
      </c>
      <c r="B63" s="33" t="n"/>
      <c r="C63" s="33" t="n"/>
      <c r="D63" s="26" t="n"/>
      <c r="E63" s="27" t="n">
        <v>54231.37</v>
      </c>
      <c r="F63" s="28" t="n">
        <v>1</v>
      </c>
      <c r="G63" s="28" t="n"/>
    </row>
    <row r="65">
      <c r="A65" s="80" t="inlineStr">
        <is>
          <t>#  Unlisted Security</t>
        </is>
      </c>
    </row>
    <row r="66">
      <c r="A66" s="80" t="inlineStr">
        <is>
          <t>**Non Traded Security</t>
        </is>
      </c>
    </row>
    <row r="68">
      <c r="A68" s="80" t="inlineStr">
        <is>
          <t>Notes:</t>
        </is>
      </c>
    </row>
    <row r="69" ht="29" customHeight="1">
      <c r="A69" s="48" t="inlineStr">
        <is>
          <t>1. Security in default beyond its maturiy date</t>
        </is>
      </c>
      <c r="B69" s="34" t="inlineStr">
        <is>
          <t>NIL</t>
        </is>
      </c>
    </row>
    <row r="70">
      <c r="A70" t="inlineStr">
        <is>
          <t>2. NAV at the beginning of the period (Rs. per unit)</t>
        </is>
      </c>
    </row>
    <row r="71">
      <c r="A71" t="inlineStr">
        <is>
          <t>Plan /option (Face Value 1000)</t>
        </is>
      </c>
      <c r="B71" t="inlineStr">
        <is>
          <t>As on</t>
        </is>
      </c>
      <c r="C71" t="inlineStr">
        <is>
          <t>As on</t>
        </is>
      </c>
    </row>
    <row r="72">
      <c r="B72" s="49" t="n">
        <v>45930</v>
      </c>
      <c r="C72" s="49" t="n">
        <v>45961</v>
      </c>
    </row>
    <row r="73">
      <c r="A73" t="inlineStr">
        <is>
          <t>Direct Plan  Growth Option</t>
        </is>
      </c>
      <c r="B73" t="n">
        <v>1043.0972</v>
      </c>
      <c r="C73" t="n">
        <v>1048.6775</v>
      </c>
    </row>
    <row r="74">
      <c r="A74" t="inlineStr">
        <is>
          <t>Direct Plan IDCW Option</t>
        </is>
      </c>
      <c r="B74" t="n">
        <v>1043.0829</v>
      </c>
      <c r="C74" t="n">
        <v>1048.6671</v>
      </c>
    </row>
    <row r="75">
      <c r="A75" t="inlineStr">
        <is>
          <t>Regular Plan  Growth Option</t>
        </is>
      </c>
      <c r="B75" t="n">
        <v>1038.3703</v>
      </c>
      <c r="C75" t="n">
        <v>1043.1719</v>
      </c>
    </row>
    <row r="76">
      <c r="A76" t="inlineStr">
        <is>
          <t>Regular Plan IDCW Option</t>
        </is>
      </c>
      <c r="B76" t="n">
        <v>1038.3698</v>
      </c>
      <c r="C76" t="n">
        <v>1043.1712</v>
      </c>
    </row>
    <row r="78">
      <c r="A78" t="inlineStr">
        <is>
          <t xml:space="preserve">3. Total Dividend (Net) declared during the month </t>
        </is>
      </c>
      <c r="B78" s="34" t="inlineStr">
        <is>
          <t>NIL</t>
        </is>
      </c>
    </row>
    <row r="79">
      <c r="A79" t="inlineStr">
        <is>
          <t>4. Bonus was declared during the month</t>
        </is>
      </c>
      <c r="B79" s="34" t="inlineStr">
        <is>
          <t>NIL</t>
        </is>
      </c>
    </row>
    <row r="80" ht="58" customHeight="1">
      <c r="A80" s="48" t="inlineStr">
        <is>
          <t>5. Investment in Repo of Corporate Debt Securities during the month ended October 31, 2025</t>
        </is>
      </c>
      <c r="B80" s="34" t="inlineStr">
        <is>
          <t>NIL</t>
        </is>
      </c>
    </row>
    <row r="81" ht="43.5" customHeight="1">
      <c r="A81" s="48" t="inlineStr">
        <is>
          <t>6. Investment in foreign securities/ADRs/GDRs at the end of the month</t>
        </is>
      </c>
      <c r="B81" s="34" t="inlineStr">
        <is>
          <t>NIL</t>
        </is>
      </c>
    </row>
    <row r="82">
      <c r="A82" t="inlineStr">
        <is>
          <t>7. Average Portfolio Maturity</t>
        </is>
      </c>
      <c r="B82" s="51">
        <f>B97</f>
        <v/>
      </c>
    </row>
    <row r="83" ht="72.5" customHeight="1">
      <c r="A83" s="48" t="inlineStr">
        <is>
          <t>8. Total gross exposure to derivative instruments (excluding reversed positions) at the end of the month (Rs. in Lakhs)</t>
        </is>
      </c>
      <c r="B83" s="34" t="inlineStr">
        <is>
          <t>NIL</t>
        </is>
      </c>
    </row>
    <row r="84">
      <c r="B84" s="34" t="n"/>
    </row>
    <row r="85" ht="58" customHeight="1">
      <c r="A85" s="48" t="inlineStr">
        <is>
          <t>9. Margin Deposits includes Margin money placed on derivatives other than margin money placed with bank</t>
        </is>
      </c>
      <c r="B85" s="34" t="inlineStr">
        <is>
          <t>NIL</t>
        </is>
      </c>
    </row>
    <row r="86" ht="58" customHeight="1">
      <c r="A86" s="48" t="inlineStr">
        <is>
          <t>10. Value of investment made by other schemes under same management (Rs. In Lakhs)</t>
        </is>
      </c>
      <c r="B86" t="n">
        <v>14054.52</v>
      </c>
    </row>
    <row r="87" ht="43.5" customHeight="1">
      <c r="A87" s="48" t="inlineStr">
        <is>
          <t>11. Number of instance of deviation In valuation of securities</t>
        </is>
      </c>
      <c r="B87" s="34" t="inlineStr">
        <is>
          <t>NIL</t>
        </is>
      </c>
    </row>
    <row r="88" ht="43.5" customHeight="1">
      <c r="A88" s="48" t="inlineStr">
        <is>
          <t>12. Total value and percentage of illiquid equity shares / securities</t>
        </is>
      </c>
      <c r="B88" s="34" t="inlineStr">
        <is>
          <t>NIL</t>
        </is>
      </c>
    </row>
    <row r="90">
      <c r="A90" s="58" t="inlineStr">
        <is>
          <t>Portfolio Information</t>
        </is>
      </c>
      <c r="B90" s="58" t="n"/>
    </row>
    <row r="91">
      <c r="A91" s="58" t="inlineStr">
        <is>
          <t>Scheme Name :</t>
        </is>
      </c>
      <c r="B91" s="58" t="inlineStr">
        <is>
          <t>Edelweiss Low Duration Fund</t>
        </is>
      </c>
    </row>
    <row r="92">
      <c r="A92" s="58" t="inlineStr">
        <is>
          <t>Description (if any)</t>
        </is>
      </c>
      <c r="B92" s="79" t="inlineStr">
        <is>
          <t>Low Duration Fund</t>
        </is>
      </c>
    </row>
    <row r="93">
      <c r="A93" s="58" t="n"/>
      <c r="B93" s="58" t="n"/>
    </row>
    <row r="94">
      <c r="A94" s="58" t="inlineStr">
        <is>
          <t>Annualised Portfolio YTM* :</t>
        </is>
      </c>
      <c r="B94" s="54" t="n">
        <v>6.364058956892419</v>
      </c>
    </row>
    <row r="95">
      <c r="A95" s="58" t="n"/>
      <c r="B95" s="58" t="n"/>
    </row>
    <row r="96">
      <c r="A96" s="58" t="inlineStr">
        <is>
          <t>Macaulay Duration</t>
        </is>
      </c>
      <c r="B96" s="59" t="n">
        <v>0.6559</v>
      </c>
    </row>
    <row r="97">
      <c r="A97" s="58" t="inlineStr">
        <is>
          <t>Residual Maturity</t>
        </is>
      </c>
      <c r="B97" s="59" t="n">
        <v>0.6723848663617938</v>
      </c>
    </row>
    <row r="98">
      <c r="A98" s="58" t="n"/>
      <c r="B98" s="58" t="n"/>
    </row>
    <row r="99">
      <c r="A99" s="58" t="inlineStr">
        <is>
          <t>As on (Date)</t>
        </is>
      </c>
      <c r="B99" s="56" t="n">
        <v>45961</v>
      </c>
    </row>
    <row r="101" ht="70" customHeight="1">
      <c r="A101" s="82" t="inlineStr">
        <is>
          <t>Scheme Name</t>
        </is>
      </c>
      <c r="B101" s="82" t="inlineStr">
        <is>
          <t>Risk- O - Meter</t>
        </is>
      </c>
      <c r="C101" s="82" t="inlineStr">
        <is>
          <t>Benchmark of the Scheme</t>
        </is>
      </c>
      <c r="D101" s="82" t="inlineStr">
        <is>
          <t>Benchmark Risk-o-meter</t>
        </is>
      </c>
    </row>
    <row r="102" ht="70" customHeight="1">
      <c r="A102" s="82" t="inlineStr">
        <is>
          <t>Edelweiss Low Duration Fund</t>
        </is>
      </c>
      <c r="B102" s="82" t="n"/>
      <c r="C102" s="82" t="inlineStr">
        <is>
          <t>CRISIL Low Duration Debt A-I Index (Tier I Benchmark)</t>
        </is>
      </c>
      <c r="D102" s="82" t="n"/>
      <c r="E10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G127"/>
  <sheetViews>
    <sheetView showGridLines="0" workbookViewId="0">
      <pane ySplit="4" topLeftCell="A61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BUSINESS CYCLE FUND AS ON OCTOBER 31, 2025</t>
        </is>
      </c>
    </row>
    <row r="2" ht="19.5" customHeight="1">
      <c r="A2" s="81" t="inlineStr">
        <is>
          <t>(An open-ended equity scheme following business cycle-based investing theme))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Muthoot Finance Ltd.</t>
        </is>
      </c>
      <c r="B8" s="30" t="inlineStr">
        <is>
          <t>INE414G01012</t>
        </is>
      </c>
      <c r="C8" s="30" t="inlineStr">
        <is>
          <t>Finance</t>
        </is>
      </c>
      <c r="D8" s="13" t="n">
        <v>320403</v>
      </c>
      <c r="E8" s="14" t="n">
        <v>10184.65</v>
      </c>
      <c r="F8" s="15" t="n">
        <v>0.0574</v>
      </c>
      <c r="G8" s="15" t="n"/>
    </row>
    <row r="9">
      <c r="A9" s="12" t="inlineStr">
        <is>
          <t>Fortis Healthcare Ltd.</t>
        </is>
      </c>
      <c r="B9" s="30" t="inlineStr">
        <is>
          <t>INE061F01013</t>
        </is>
      </c>
      <c r="C9" s="30" t="inlineStr">
        <is>
          <t>Healthcare Services</t>
        </is>
      </c>
      <c r="D9" s="13" t="n">
        <v>830220</v>
      </c>
      <c r="E9" s="14" t="n">
        <v>8493.57</v>
      </c>
      <c r="F9" s="15" t="n">
        <v>0.0479</v>
      </c>
      <c r="G9" s="15" t="n"/>
    </row>
    <row r="10">
      <c r="A10" s="12" t="inlineStr">
        <is>
          <t>Divi's Laboratories Ltd.</t>
        </is>
      </c>
      <c r="B10" s="30" t="inlineStr">
        <is>
          <t>INE361B01024</t>
        </is>
      </c>
      <c r="C10" s="30" t="inlineStr">
        <is>
          <t>Pharmaceuticals &amp; Biotechnology</t>
        </is>
      </c>
      <c r="D10" s="13" t="n">
        <v>117921</v>
      </c>
      <c r="E10" s="14" t="n">
        <v>7945.52</v>
      </c>
      <c r="F10" s="15" t="n">
        <v>0.0448</v>
      </c>
      <c r="G10" s="15" t="n"/>
    </row>
    <row r="11">
      <c r="A11" s="12" t="inlineStr">
        <is>
          <t>Bosch Ltd.</t>
        </is>
      </c>
      <c r="B11" s="30" t="inlineStr">
        <is>
          <t>INE323A01026</t>
        </is>
      </c>
      <c r="C11" s="30" t="inlineStr">
        <is>
          <t>Auto Components</t>
        </is>
      </c>
      <c r="D11" s="13" t="n">
        <v>16872</v>
      </c>
      <c r="E11" s="14" t="n">
        <v>6283.98</v>
      </c>
      <c r="F11" s="15" t="n">
        <v>0.0354</v>
      </c>
      <c r="G11" s="15" t="n"/>
    </row>
    <row r="12">
      <c r="A12" s="12" t="inlineStr">
        <is>
          <t>GE Vernova T&amp;D India Limited</t>
        </is>
      </c>
      <c r="B12" s="30" t="inlineStr">
        <is>
          <t>INE200A01026</t>
        </is>
      </c>
      <c r="C12" s="30" t="inlineStr">
        <is>
          <t>Electrical Equipment</t>
        </is>
      </c>
      <c r="D12" s="13" t="n">
        <v>200000</v>
      </c>
      <c r="E12" s="14" t="n">
        <v>6074.8</v>
      </c>
      <c r="F12" s="15" t="n">
        <v>0.0342</v>
      </c>
      <c r="G12" s="15" t="n"/>
    </row>
    <row r="13">
      <c r="A13" s="12" t="inlineStr">
        <is>
          <t>ICICI Bank Ltd.</t>
        </is>
      </c>
      <c r="B13" s="30" t="inlineStr">
        <is>
          <t>INE090A01021</t>
        </is>
      </c>
      <c r="C13" s="30" t="inlineStr">
        <is>
          <t>Banks</t>
        </is>
      </c>
      <c r="D13" s="13" t="n">
        <v>449544</v>
      </c>
      <c r="E13" s="14" t="n">
        <v>6047.72</v>
      </c>
      <c r="F13" s="15" t="n">
        <v>0.0341</v>
      </c>
      <c r="G13" s="15" t="n"/>
    </row>
    <row r="14">
      <c r="A14" s="12" t="inlineStr">
        <is>
          <t>Coromandel International Ltd.</t>
        </is>
      </c>
      <c r="B14" s="30" t="inlineStr">
        <is>
          <t>INE169A01031</t>
        </is>
      </c>
      <c r="C14" s="30" t="inlineStr">
        <is>
          <t>Fertilizers &amp; Agrochemicals</t>
        </is>
      </c>
      <c r="D14" s="13" t="n">
        <v>234705</v>
      </c>
      <c r="E14" s="14" t="n">
        <v>4986.54</v>
      </c>
      <c r="F14" s="15" t="n">
        <v>0.0281</v>
      </c>
      <c r="G14" s="15" t="n"/>
    </row>
    <row r="15">
      <c r="A15" s="12" t="inlineStr">
        <is>
          <t>JK Cement Ltd.</t>
        </is>
      </c>
      <c r="B15" s="30" t="inlineStr">
        <is>
          <t>INE823G01014</t>
        </is>
      </c>
      <c r="C15" s="30" t="inlineStr">
        <is>
          <t>Cement &amp; Cement Products</t>
        </is>
      </c>
      <c r="D15" s="13" t="n">
        <v>73257</v>
      </c>
      <c r="E15" s="14" t="n">
        <v>4552.19</v>
      </c>
      <c r="F15" s="15" t="n">
        <v>0.0257</v>
      </c>
      <c r="G15" s="15" t="n"/>
    </row>
    <row r="16">
      <c r="A16" s="12" t="inlineStr">
        <is>
          <t>HDFC Bank Ltd.</t>
        </is>
      </c>
      <c r="B16" s="30" t="inlineStr">
        <is>
          <t>INE040A01034</t>
        </is>
      </c>
      <c r="C16" s="30" t="inlineStr">
        <is>
          <t>Banks</t>
        </is>
      </c>
      <c r="D16" s="13" t="n">
        <v>452357</v>
      </c>
      <c r="E16" s="14" t="n">
        <v>4466.12</v>
      </c>
      <c r="F16" s="15" t="n">
        <v>0.0252</v>
      </c>
      <c r="G16" s="15" t="n"/>
    </row>
    <row r="17">
      <c r="A17" s="12" t="inlineStr">
        <is>
          <t>Glenmark Pharmaceuticals Ltd.</t>
        </is>
      </c>
      <c r="B17" s="30" t="inlineStr">
        <is>
          <t>INE935A01035</t>
        </is>
      </c>
      <c r="C17" s="30" t="inlineStr">
        <is>
          <t>Pharmaceuticals &amp; Biotechnology</t>
        </is>
      </c>
      <c r="D17" s="13" t="n">
        <v>235342</v>
      </c>
      <c r="E17" s="14" t="n">
        <v>4450.79</v>
      </c>
      <c r="F17" s="15" t="n">
        <v>0.0251</v>
      </c>
      <c r="G17" s="15" t="n"/>
    </row>
    <row r="18">
      <c r="A18" s="12" t="inlineStr">
        <is>
          <t>AU Small Finance Bank Ltd.</t>
        </is>
      </c>
      <c r="B18" s="30" t="inlineStr">
        <is>
          <t>INE949L01017</t>
        </is>
      </c>
      <c r="C18" s="30" t="inlineStr">
        <is>
          <t>Banks</t>
        </is>
      </c>
      <c r="D18" s="13" t="n">
        <v>482303</v>
      </c>
      <c r="E18" s="14" t="n">
        <v>4233.9</v>
      </c>
      <c r="F18" s="15" t="n">
        <v>0.0239</v>
      </c>
      <c r="G18" s="15" t="n"/>
    </row>
    <row r="19">
      <c r="A19" s="12" t="inlineStr">
        <is>
          <t>Mankind Pharma Ltd.</t>
        </is>
      </c>
      <c r="B19" s="30" t="inlineStr">
        <is>
          <t>INE634S01028</t>
        </is>
      </c>
      <c r="C19" s="30" t="inlineStr">
        <is>
          <t>Pharmaceuticals &amp; Biotechnology</t>
        </is>
      </c>
      <c r="D19" s="13" t="n">
        <v>170421</v>
      </c>
      <c r="E19" s="14" t="n">
        <v>4062.84</v>
      </c>
      <c r="F19" s="15" t="n">
        <v>0.0229</v>
      </c>
      <c r="G19" s="15" t="n"/>
    </row>
    <row r="20">
      <c r="A20" s="12" t="inlineStr">
        <is>
          <t>Premier Energies Ltd.</t>
        </is>
      </c>
      <c r="B20" s="30" t="inlineStr">
        <is>
          <t>INE0BS701011</t>
        </is>
      </c>
      <c r="C20" s="30" t="inlineStr">
        <is>
          <t>Electrical Equipment</t>
        </is>
      </c>
      <c r="D20" s="13" t="n">
        <v>354697</v>
      </c>
      <c r="E20" s="14" t="n">
        <v>3877.55</v>
      </c>
      <c r="F20" s="15" t="n">
        <v>0.0219</v>
      </c>
      <c r="G20" s="15" t="n"/>
    </row>
    <row r="21">
      <c r="A21" s="12" t="inlineStr">
        <is>
          <t>InterGlobe Aviation Ltd.</t>
        </is>
      </c>
      <c r="B21" s="30" t="inlineStr">
        <is>
          <t>INE646L01027</t>
        </is>
      </c>
      <c r="C21" s="30" t="inlineStr">
        <is>
          <t>Transport Services</t>
        </is>
      </c>
      <c r="D21" s="13" t="n">
        <v>68406</v>
      </c>
      <c r="E21" s="14" t="n">
        <v>3847.84</v>
      </c>
      <c r="F21" s="15" t="n">
        <v>0.0217</v>
      </c>
      <c r="G21" s="15" t="n"/>
    </row>
    <row r="22">
      <c r="A22" s="12" t="inlineStr">
        <is>
          <t>Max Financial Services Ltd.</t>
        </is>
      </c>
      <c r="B22" s="30" t="inlineStr">
        <is>
          <t>INE180A01020</t>
        </is>
      </c>
      <c r="C22" s="30" t="inlineStr">
        <is>
          <t>Insurance</t>
        </is>
      </c>
      <c r="D22" s="13" t="n">
        <v>244461</v>
      </c>
      <c r="E22" s="14" t="n">
        <v>3780.59</v>
      </c>
      <c r="F22" s="15" t="n">
        <v>0.0213</v>
      </c>
      <c r="G22" s="15" t="n"/>
    </row>
    <row r="23">
      <c r="A23" s="12" t="inlineStr">
        <is>
          <t>Coforge Ltd.</t>
        </is>
      </c>
      <c r="B23" s="30" t="inlineStr">
        <is>
          <t>INE591G01025</t>
        </is>
      </c>
      <c r="C23" s="30" t="inlineStr">
        <is>
          <t>IT - Software</t>
        </is>
      </c>
      <c r="D23" s="13" t="n">
        <v>211266</v>
      </c>
      <c r="E23" s="14" t="n">
        <v>3756.52</v>
      </c>
      <c r="F23" s="15" t="n">
        <v>0.0212</v>
      </c>
      <c r="G23" s="15" t="n"/>
    </row>
    <row r="24">
      <c r="A24" s="12" t="inlineStr">
        <is>
          <t>Solar Industries India Ltd.</t>
        </is>
      </c>
      <c r="B24" s="30" t="inlineStr">
        <is>
          <t>INE343H01029</t>
        </is>
      </c>
      <c r="C24" s="30" t="inlineStr">
        <is>
          <t>Chemicals &amp; Petrochemicals</t>
        </is>
      </c>
      <c r="D24" s="13" t="n">
        <v>26094</v>
      </c>
      <c r="E24" s="14" t="n">
        <v>3621.33</v>
      </c>
      <c r="F24" s="15" t="n">
        <v>0.0204</v>
      </c>
      <c r="G24" s="15" t="n"/>
    </row>
    <row r="25">
      <c r="A25" s="12" t="inlineStr">
        <is>
          <t>Max Healthcare Institute Ltd.</t>
        </is>
      </c>
      <c r="B25" s="30" t="inlineStr">
        <is>
          <t>INE027H01010</t>
        </is>
      </c>
      <c r="C25" s="30" t="inlineStr">
        <is>
          <t>Healthcare Services</t>
        </is>
      </c>
      <c r="D25" s="13" t="n">
        <v>314466</v>
      </c>
      <c r="E25" s="14" t="n">
        <v>3609.44</v>
      </c>
      <c r="F25" s="15" t="n">
        <v>0.0203</v>
      </c>
      <c r="G25" s="15" t="n"/>
    </row>
    <row r="26">
      <c r="A26" s="12" t="inlineStr">
        <is>
          <t>TVS Motor Company Ltd.</t>
        </is>
      </c>
      <c r="B26" s="30" t="inlineStr">
        <is>
          <t>INE494B01023</t>
        </is>
      </c>
      <c r="C26" s="30" t="inlineStr">
        <is>
          <t>Automobiles</t>
        </is>
      </c>
      <c r="D26" s="13" t="n">
        <v>101348</v>
      </c>
      <c r="E26" s="14" t="n">
        <v>3556</v>
      </c>
      <c r="F26" s="15" t="n">
        <v>0.02</v>
      </c>
      <c r="G26" s="15" t="n"/>
    </row>
    <row r="27">
      <c r="A27" s="12" t="inlineStr">
        <is>
          <t>Hindustan Unilever Ltd.</t>
        </is>
      </c>
      <c r="B27" s="30" t="inlineStr">
        <is>
          <t>INE030A01027</t>
        </is>
      </c>
      <c r="C27" s="30" t="inlineStr">
        <is>
          <t>Diversified FMCG</t>
        </is>
      </c>
      <c r="D27" s="13" t="n">
        <v>141385</v>
      </c>
      <c r="E27" s="14" t="n">
        <v>3485.85</v>
      </c>
      <c r="F27" s="15" t="n">
        <v>0.0196</v>
      </c>
      <c r="G27" s="15" t="n"/>
    </row>
    <row r="28">
      <c r="A28" s="12" t="inlineStr">
        <is>
          <t>Torrent Pharmaceuticals Ltd.</t>
        </is>
      </c>
      <c r="B28" s="30" t="inlineStr">
        <is>
          <t>INE685A01028</t>
        </is>
      </c>
      <c r="C28" s="30" t="inlineStr">
        <is>
          <t>Pharmaceuticals &amp; Biotechnology</t>
        </is>
      </c>
      <c r="D28" s="13" t="n">
        <v>97654</v>
      </c>
      <c r="E28" s="14" t="n">
        <v>3476.58</v>
      </c>
      <c r="F28" s="15" t="n">
        <v>0.0196</v>
      </c>
      <c r="G28" s="15" t="n"/>
    </row>
    <row r="29">
      <c r="A29" s="12" t="inlineStr">
        <is>
          <t>Schaeffler India Ltd.</t>
        </is>
      </c>
      <c r="B29" s="30" t="inlineStr">
        <is>
          <t>INE513A01022</t>
        </is>
      </c>
      <c r="C29" s="30" t="inlineStr">
        <is>
          <t>Auto Components</t>
        </is>
      </c>
      <c r="D29" s="13" t="n">
        <v>81426</v>
      </c>
      <c r="E29" s="14" t="n">
        <v>3274.47</v>
      </c>
      <c r="F29" s="15" t="n">
        <v>0.0185</v>
      </c>
      <c r="G29" s="15" t="n"/>
    </row>
    <row r="30">
      <c r="A30" s="12" t="inlineStr">
        <is>
          <t>HDFC Life Insurance Company Ltd.</t>
        </is>
      </c>
      <c r="B30" s="30" t="inlineStr">
        <is>
          <t>INE795G01014</t>
        </is>
      </c>
      <c r="C30" s="30" t="inlineStr">
        <is>
          <t>Insurance</t>
        </is>
      </c>
      <c r="D30" s="13" t="n">
        <v>400000</v>
      </c>
      <c r="E30" s="14" t="n">
        <v>2927.4</v>
      </c>
      <c r="F30" s="15" t="n">
        <v>0.0165</v>
      </c>
      <c r="G30" s="15" t="n"/>
    </row>
    <row r="31">
      <c r="A31" s="12" t="inlineStr">
        <is>
          <t>Godfrey Phillips India Ltd.</t>
        </is>
      </c>
      <c r="B31" s="30" t="inlineStr">
        <is>
          <t>INE260B01028</t>
        </is>
      </c>
      <c r="C31" s="30" t="inlineStr">
        <is>
          <t>Cigarettes &amp; Tobacco Products</t>
        </is>
      </c>
      <c r="D31" s="13" t="n">
        <v>95088</v>
      </c>
      <c r="E31" s="14" t="n">
        <v>2926.52</v>
      </c>
      <c r="F31" s="15" t="n">
        <v>0.0165</v>
      </c>
      <c r="G31" s="15" t="n"/>
    </row>
    <row r="32">
      <c r="A32" s="12" t="inlineStr">
        <is>
          <t>Bharti Hexacom Ltd.</t>
        </is>
      </c>
      <c r="B32" s="30" t="inlineStr">
        <is>
          <t>INE343G01021</t>
        </is>
      </c>
      <c r="C32" s="30" t="inlineStr">
        <is>
          <t>Telecom - Services</t>
        </is>
      </c>
      <c r="D32" s="13" t="n">
        <v>156066</v>
      </c>
      <c r="E32" s="14" t="n">
        <v>2904.08</v>
      </c>
      <c r="F32" s="15" t="n">
        <v>0.0164</v>
      </c>
      <c r="G32" s="15" t="n"/>
    </row>
    <row r="33">
      <c r="A33" s="12" t="inlineStr">
        <is>
          <t>Marico Ltd.</t>
        </is>
      </c>
      <c r="B33" s="30" t="inlineStr">
        <is>
          <t>INE196A01026</t>
        </is>
      </c>
      <c r="C33" s="30" t="inlineStr">
        <is>
          <t>Agricultural Food &amp; other Products</t>
        </is>
      </c>
      <c r="D33" s="13" t="n">
        <v>396414</v>
      </c>
      <c r="E33" s="14" t="n">
        <v>2853.98</v>
      </c>
      <c r="F33" s="15" t="n">
        <v>0.0161</v>
      </c>
      <c r="G33" s="15" t="n"/>
    </row>
    <row r="34">
      <c r="A34" s="12" t="inlineStr">
        <is>
          <t>Multi Commodity Exchange Of India Ltd.</t>
        </is>
      </c>
      <c r="B34" s="30" t="inlineStr">
        <is>
          <t>INE745G01035</t>
        </is>
      </c>
      <c r="C34" s="30" t="inlineStr">
        <is>
          <t>Capital Markets</t>
        </is>
      </c>
      <c r="D34" s="13" t="n">
        <v>28615</v>
      </c>
      <c r="E34" s="14" t="n">
        <v>2645.03</v>
      </c>
      <c r="F34" s="15" t="n">
        <v>0.0149</v>
      </c>
      <c r="G34" s="15" t="n"/>
    </row>
    <row r="35">
      <c r="A35" s="12" t="inlineStr">
        <is>
          <t>State Bank of India</t>
        </is>
      </c>
      <c r="B35" s="30" t="inlineStr">
        <is>
          <t>INE062A01020</t>
        </is>
      </c>
      <c r="C35" s="30" t="inlineStr">
        <is>
          <t>Banks</t>
        </is>
      </c>
      <c r="D35" s="13" t="n">
        <v>281642</v>
      </c>
      <c r="E35" s="14" t="n">
        <v>2638.99</v>
      </c>
      <c r="F35" s="15" t="n">
        <v>0.0149</v>
      </c>
      <c r="G35" s="15" t="n"/>
    </row>
    <row r="36">
      <c r="A36" s="12" t="inlineStr">
        <is>
          <t>Abbott India Ltd.</t>
        </is>
      </c>
      <c r="B36" s="30" t="inlineStr">
        <is>
          <t>INE358A01014</t>
        </is>
      </c>
      <c r="C36" s="30" t="inlineStr">
        <is>
          <t>Pharmaceuticals &amp; Biotechnology</t>
        </is>
      </c>
      <c r="D36" s="13" t="n">
        <v>8982</v>
      </c>
      <c r="E36" s="14" t="n">
        <v>2604.33</v>
      </c>
      <c r="F36" s="15" t="n">
        <v>0.0147</v>
      </c>
      <c r="G36" s="15" t="n"/>
    </row>
    <row r="37">
      <c r="A37" s="12" t="inlineStr">
        <is>
          <t>Larsen &amp; Toubro Ltd.</t>
        </is>
      </c>
      <c r="B37" s="30" t="inlineStr">
        <is>
          <t>INE018A01030</t>
        </is>
      </c>
      <c r="C37" s="30" t="inlineStr">
        <is>
          <t>Construction</t>
        </is>
      </c>
      <c r="D37" s="13" t="n">
        <v>61901</v>
      </c>
      <c r="E37" s="14" t="n">
        <v>2495.17</v>
      </c>
      <c r="F37" s="15" t="n">
        <v>0.0141</v>
      </c>
      <c r="G37" s="15" t="n"/>
    </row>
    <row r="38">
      <c r="A38" s="12" t="inlineStr">
        <is>
          <t>Maruti Suzuki India Ltd.</t>
        </is>
      </c>
      <c r="B38" s="30" t="inlineStr">
        <is>
          <t>INE585B01010</t>
        </is>
      </c>
      <c r="C38" s="30" t="inlineStr">
        <is>
          <t>Automobiles</t>
        </is>
      </c>
      <c r="D38" s="13" t="n">
        <v>14723</v>
      </c>
      <c r="E38" s="14" t="n">
        <v>2383.06</v>
      </c>
      <c r="F38" s="15" t="n">
        <v>0.0134</v>
      </c>
      <c r="G38" s="15" t="n"/>
    </row>
    <row r="39">
      <c r="A39" s="12" t="inlineStr">
        <is>
          <t>Aster DM Healthcare Ltd.</t>
        </is>
      </c>
      <c r="B39" s="30" t="inlineStr">
        <is>
          <t>INE914M01019</t>
        </is>
      </c>
      <c r="C39" s="30" t="inlineStr">
        <is>
          <t>Healthcare Services</t>
        </is>
      </c>
      <c r="D39" s="13" t="n">
        <v>332645</v>
      </c>
      <c r="E39" s="14" t="n">
        <v>2255.5</v>
      </c>
      <c r="F39" s="15" t="n">
        <v>0.0127</v>
      </c>
      <c r="G39" s="15" t="n"/>
    </row>
    <row r="40">
      <c r="A40" s="12" t="inlineStr">
        <is>
          <t>Grasim Industries Ltd.</t>
        </is>
      </c>
      <c r="B40" s="30" t="inlineStr">
        <is>
          <t>INE047A01021</t>
        </is>
      </c>
      <c r="C40" s="30" t="inlineStr">
        <is>
          <t>Cement &amp; Cement Products</t>
        </is>
      </c>
      <c r="D40" s="13" t="n">
        <v>77821</v>
      </c>
      <c r="E40" s="14" t="n">
        <v>2250.35</v>
      </c>
      <c r="F40" s="15" t="n">
        <v>0.0127</v>
      </c>
      <c r="G40" s="15" t="n"/>
    </row>
    <row r="41">
      <c r="A41" s="12" t="inlineStr">
        <is>
          <t>ITC Ltd.</t>
        </is>
      </c>
      <c r="B41" s="30" t="inlineStr">
        <is>
          <t>INE154A01025</t>
        </is>
      </c>
      <c r="C41" s="30" t="inlineStr">
        <is>
          <t>Diversified FMCG</t>
        </is>
      </c>
      <c r="D41" s="13" t="n">
        <v>528880</v>
      </c>
      <c r="E41" s="14" t="n">
        <v>2223.15</v>
      </c>
      <c r="F41" s="15" t="n">
        <v>0.0125</v>
      </c>
      <c r="G41" s="15" t="n"/>
    </row>
    <row r="42">
      <c r="A42" s="12" t="inlineStr">
        <is>
          <t>Cholamandalam Financial Holdings Ltd.</t>
        </is>
      </c>
      <c r="B42" s="30" t="inlineStr">
        <is>
          <t>INE149A01033</t>
        </is>
      </c>
      <c r="C42" s="30" t="inlineStr">
        <is>
          <t>Finance</t>
        </is>
      </c>
      <c r="D42" s="13" t="n">
        <v>115978</v>
      </c>
      <c r="E42" s="14" t="n">
        <v>2218.2</v>
      </c>
      <c r="F42" s="15" t="n">
        <v>0.0125</v>
      </c>
      <c r="G42" s="15" t="n"/>
    </row>
    <row r="43">
      <c r="A43" s="12" t="inlineStr">
        <is>
          <t>Union Bank of India</t>
        </is>
      </c>
      <c r="B43" s="30" t="inlineStr">
        <is>
          <t>INE692A01016</t>
        </is>
      </c>
      <c r="C43" s="30" t="inlineStr">
        <is>
          <t>Banks</t>
        </is>
      </c>
      <c r="D43" s="13" t="n">
        <v>1461515</v>
      </c>
      <c r="E43" s="14" t="n">
        <v>2172.83</v>
      </c>
      <c r="F43" s="15" t="n">
        <v>0.0122</v>
      </c>
      <c r="G43" s="15" t="n"/>
    </row>
    <row r="44">
      <c r="A44" s="12" t="inlineStr">
        <is>
          <t>Indian Bank</t>
        </is>
      </c>
      <c r="B44" s="30" t="inlineStr">
        <is>
          <t>INE562A01011</t>
        </is>
      </c>
      <c r="C44" s="30" t="inlineStr">
        <is>
          <t>Banks</t>
        </is>
      </c>
      <c r="D44" s="13" t="n">
        <v>253000</v>
      </c>
      <c r="E44" s="14" t="n">
        <v>2172.51</v>
      </c>
      <c r="F44" s="15" t="n">
        <v>0.0122</v>
      </c>
      <c r="G44" s="15" t="n"/>
    </row>
    <row r="45">
      <c r="A45" s="12" t="inlineStr">
        <is>
          <t>Life Insurance Corporation of India</t>
        </is>
      </c>
      <c r="B45" s="30" t="inlineStr">
        <is>
          <t>INE0J1Y01017</t>
        </is>
      </c>
      <c r="C45" s="30" t="inlineStr">
        <is>
          <t>Insurance</t>
        </is>
      </c>
      <c r="D45" s="13" t="n">
        <v>240218</v>
      </c>
      <c r="E45" s="14" t="n">
        <v>2149.23</v>
      </c>
      <c r="F45" s="15" t="n">
        <v>0.0121</v>
      </c>
      <c r="G45" s="15" t="n"/>
    </row>
    <row r="46">
      <c r="A46" s="12" t="inlineStr">
        <is>
          <t>Bharti Airtel Ltd.</t>
        </is>
      </c>
      <c r="B46" s="30" t="inlineStr">
        <is>
          <t>IN9397D01014</t>
        </is>
      </c>
      <c r="C46" s="30" t="inlineStr">
        <is>
          <t>Telecom - Services</t>
        </is>
      </c>
      <c r="D46" s="13" t="n">
        <v>136000</v>
      </c>
      <c r="E46" s="14" t="n">
        <v>2130.64</v>
      </c>
      <c r="F46" s="15" t="n">
        <v>0.012</v>
      </c>
      <c r="G46" s="15" t="n"/>
    </row>
    <row r="47">
      <c r="A47" s="12" t="inlineStr">
        <is>
          <t>The Indian Hotels Company Ltd.</t>
        </is>
      </c>
      <c r="B47" s="30" t="inlineStr">
        <is>
          <t>INE053A01029</t>
        </is>
      </c>
      <c r="C47" s="30" t="inlineStr">
        <is>
          <t>Leisure Services</t>
        </is>
      </c>
      <c r="D47" s="13" t="n">
        <v>283489</v>
      </c>
      <c r="E47" s="14" t="n">
        <v>2102.92</v>
      </c>
      <c r="F47" s="15" t="n">
        <v>0.0119</v>
      </c>
      <c r="G47" s="15" t="n"/>
    </row>
    <row r="48">
      <c r="A48" s="12" t="inlineStr">
        <is>
          <t>Affle 3i Ltd.</t>
        </is>
      </c>
      <c r="B48" s="30" t="inlineStr">
        <is>
          <t>INE00WC01027</t>
        </is>
      </c>
      <c r="C48" s="30" t="inlineStr">
        <is>
          <t>IT - Services</t>
        </is>
      </c>
      <c r="D48" s="13" t="n">
        <v>106041</v>
      </c>
      <c r="E48" s="14" t="n">
        <v>2047.23</v>
      </c>
      <c r="F48" s="15" t="n">
        <v>0.0115</v>
      </c>
      <c r="G48" s="15" t="n"/>
    </row>
    <row r="49">
      <c r="A49" s="12" t="inlineStr">
        <is>
          <t>Bharti Airtel Ltd.</t>
        </is>
      </c>
      <c r="B49" s="30" t="inlineStr">
        <is>
          <t>INE397D01024</t>
        </is>
      </c>
      <c r="C49" s="30" t="inlineStr">
        <is>
          <t>Telecom - Services</t>
        </is>
      </c>
      <c r="D49" s="13" t="n">
        <v>98406</v>
      </c>
      <c r="E49" s="14" t="n">
        <v>2021.75</v>
      </c>
      <c r="F49" s="15" t="n">
        <v>0.0114</v>
      </c>
      <c r="G49" s="15" t="n"/>
    </row>
    <row r="50">
      <c r="A50" s="12" t="inlineStr">
        <is>
          <t>Zydus Lifesciences Ltd.</t>
        </is>
      </c>
      <c r="B50" s="30" t="inlineStr">
        <is>
          <t>INE010B01027</t>
        </is>
      </c>
      <c r="C50" s="30" t="inlineStr">
        <is>
          <t>Pharmaceuticals &amp; Biotechnology</t>
        </is>
      </c>
      <c r="D50" s="13" t="n">
        <v>193252</v>
      </c>
      <c r="E50" s="14" t="n">
        <v>1883.14</v>
      </c>
      <c r="F50" s="15" t="n">
        <v>0.0106</v>
      </c>
      <c r="G50" s="15" t="n"/>
    </row>
    <row r="51">
      <c r="A51" s="12" t="inlineStr">
        <is>
          <t>SRF Ltd.</t>
        </is>
      </c>
      <c r="B51" s="30" t="inlineStr">
        <is>
          <t>INE647A01010</t>
        </is>
      </c>
      <c r="C51" s="30" t="inlineStr">
        <is>
          <t>Chemicals &amp; Petrochemicals</t>
        </is>
      </c>
      <c r="D51" s="13" t="n">
        <v>61254</v>
      </c>
      <c r="E51" s="14" t="n">
        <v>1795.05</v>
      </c>
      <c r="F51" s="15" t="n">
        <v>0.0101</v>
      </c>
      <c r="G51" s="15" t="n"/>
    </row>
    <row r="52">
      <c r="A52" s="12" t="inlineStr">
        <is>
          <t>Biocon Ltd.</t>
        </is>
      </c>
      <c r="B52" s="30" t="inlineStr">
        <is>
          <t>INE376G01013</t>
        </is>
      </c>
      <c r="C52" s="30" t="inlineStr">
        <is>
          <t>Pharmaceuticals &amp; Biotechnology</t>
        </is>
      </c>
      <c r="D52" s="13" t="n">
        <v>460000</v>
      </c>
      <c r="E52" s="14" t="n">
        <v>1711.66</v>
      </c>
      <c r="F52" s="15" t="n">
        <v>0.009599999999999999</v>
      </c>
      <c r="G52" s="15" t="n"/>
    </row>
    <row r="53">
      <c r="A53" s="12" t="inlineStr">
        <is>
          <t>GlaxoSmithKline Pharmaceuticals Ltd.</t>
        </is>
      </c>
      <c r="B53" s="30" t="inlineStr">
        <is>
          <t>INE159A01016</t>
        </is>
      </c>
      <c r="C53" s="30" t="inlineStr">
        <is>
          <t>Pharmaceuticals &amp; Biotechnology</t>
        </is>
      </c>
      <c r="D53" s="13" t="n">
        <v>65191</v>
      </c>
      <c r="E53" s="14" t="n">
        <v>1707.09</v>
      </c>
      <c r="F53" s="15" t="n">
        <v>0.009599999999999999</v>
      </c>
      <c r="G53" s="15" t="n"/>
    </row>
    <row r="54">
      <c r="A54" s="12" t="inlineStr">
        <is>
          <t>UPL Ltd.</t>
        </is>
      </c>
      <c r="B54" s="30" t="inlineStr">
        <is>
          <t>INE628A01036</t>
        </is>
      </c>
      <c r="C54" s="30" t="inlineStr">
        <is>
          <t>Fertilizers &amp; Agrochemicals</t>
        </is>
      </c>
      <c r="D54" s="13" t="n">
        <v>225114</v>
      </c>
      <c r="E54" s="14" t="n">
        <v>1621.05</v>
      </c>
      <c r="F54" s="15" t="n">
        <v>0.0091</v>
      </c>
      <c r="G54" s="15" t="n"/>
    </row>
    <row r="55">
      <c r="A55" s="12" t="inlineStr">
        <is>
          <t>Radico Khaitan Ltd.</t>
        </is>
      </c>
      <c r="B55" s="30" t="inlineStr">
        <is>
          <t>INE944F01028</t>
        </is>
      </c>
      <c r="C55" s="30" t="inlineStr">
        <is>
          <t>Beverages</t>
        </is>
      </c>
      <c r="D55" s="13" t="n">
        <v>48880</v>
      </c>
      <c r="E55" s="14" t="n">
        <v>1530.68</v>
      </c>
      <c r="F55" s="15" t="n">
        <v>0.0086</v>
      </c>
      <c r="G55" s="15" t="n"/>
    </row>
    <row r="56">
      <c r="A56" s="12" t="inlineStr">
        <is>
          <t>PNB Housing Finance Ltd.</t>
        </is>
      </c>
      <c r="B56" s="30" t="inlineStr">
        <is>
          <t>INE572E01012</t>
        </is>
      </c>
      <c r="C56" s="30" t="inlineStr">
        <is>
          <t>Finance</t>
        </is>
      </c>
      <c r="D56" s="13" t="n">
        <v>156640</v>
      </c>
      <c r="E56" s="14" t="n">
        <v>1454.72</v>
      </c>
      <c r="F56" s="15" t="n">
        <v>0.008200000000000001</v>
      </c>
      <c r="G56" s="15" t="n"/>
    </row>
    <row r="57">
      <c r="A57" s="12" t="inlineStr">
        <is>
          <t>Hitachi Energy India Ltd.</t>
        </is>
      </c>
      <c r="B57" s="30" t="inlineStr">
        <is>
          <t>INE07Y701011</t>
        </is>
      </c>
      <c r="C57" s="30" t="inlineStr">
        <is>
          <t>Electrical Equipment</t>
        </is>
      </c>
      <c r="D57" s="13" t="n">
        <v>7873</v>
      </c>
      <c r="E57" s="14" t="n">
        <v>1399.66</v>
      </c>
      <c r="F57" s="15" t="n">
        <v>0.007900000000000001</v>
      </c>
      <c r="G57" s="15" t="n"/>
    </row>
    <row r="58">
      <c r="A58" s="12" t="inlineStr">
        <is>
          <t>Jindal Stainless Ltd.</t>
        </is>
      </c>
      <c r="B58" s="30" t="inlineStr">
        <is>
          <t>INE220G01021</t>
        </is>
      </c>
      <c r="C58" s="30" t="inlineStr">
        <is>
          <t>Ferrous Metals</t>
        </is>
      </c>
      <c r="D58" s="13" t="n">
        <v>176430</v>
      </c>
      <c r="E58" s="14" t="n">
        <v>1329.75</v>
      </c>
      <c r="F58" s="15" t="n">
        <v>0.0075</v>
      </c>
      <c r="G58" s="15" t="n"/>
    </row>
    <row r="59">
      <c r="A59" s="12" t="inlineStr">
        <is>
          <t>Avenue Supermarts Ltd.</t>
        </is>
      </c>
      <c r="B59" s="30" t="inlineStr">
        <is>
          <t>INE192R01011</t>
        </is>
      </c>
      <c r="C59" s="30" t="inlineStr">
        <is>
          <t>Retailing</t>
        </is>
      </c>
      <c r="D59" s="13" t="n">
        <v>5338</v>
      </c>
      <c r="E59" s="14" t="n">
        <v>221.71</v>
      </c>
      <c r="F59" s="15" t="n">
        <v>0.0012</v>
      </c>
      <c r="G59" s="15" t="n"/>
    </row>
    <row r="60">
      <c r="A60" s="12" t="inlineStr">
        <is>
          <t>Amber Enterprises India Ltd.</t>
        </is>
      </c>
      <c r="B60" s="30" t="inlineStr">
        <is>
          <t>INE371P01015</t>
        </is>
      </c>
      <c r="C60" s="30" t="inlineStr">
        <is>
          <t>Consumer Durables</t>
        </is>
      </c>
      <c r="D60" s="13" t="n">
        <v>100</v>
      </c>
      <c r="E60" s="14" t="n">
        <v>8.039999999999999</v>
      </c>
      <c r="F60" s="15" t="n">
        <v>0</v>
      </c>
      <c r="G60" s="15" t="n"/>
    </row>
    <row r="61">
      <c r="A61" s="16" t="inlineStr">
        <is>
          <t>Sub Total</t>
        </is>
      </c>
      <c r="B61" s="31" t="n"/>
      <c r="C61" s="31" t="n"/>
      <c r="D61" s="17" t="n"/>
      <c r="E61" s="37" t="n">
        <v>170854.21</v>
      </c>
      <c r="F61" s="38" t="n">
        <v>0.9628</v>
      </c>
      <c r="G61" s="20" t="n"/>
    </row>
    <row r="62">
      <c r="A62" s="16" t="n"/>
      <c r="B62" s="31" t="n"/>
      <c r="C62" s="31" t="n"/>
      <c r="D62" s="17" t="n"/>
      <c r="E62" s="41" t="n"/>
      <c r="F62" s="20" t="n"/>
      <c r="G62" s="20" t="n"/>
    </row>
    <row r="63">
      <c r="A63" s="16" t="n"/>
      <c r="B63" s="31" t="n"/>
      <c r="C63" s="31" t="n"/>
      <c r="D63" s="17" t="n"/>
      <c r="E63" s="41" t="n"/>
      <c r="F63" s="20" t="n"/>
      <c r="G63" s="20" t="n"/>
    </row>
    <row r="64">
      <c r="A64" s="69" t="inlineStr">
        <is>
          <t>Debt Instruments</t>
        </is>
      </c>
      <c r="B64" s="31" t="n"/>
      <c r="C64" s="31" t="n"/>
      <c r="D64" s="17" t="n"/>
      <c r="E64" s="41" t="n"/>
      <c r="F64" s="20" t="n"/>
      <c r="G64" s="20" t="n"/>
    </row>
    <row r="65">
      <c r="A65" s="69" t="inlineStr">
        <is>
          <t>(a) Non-convertible Preference share</t>
        </is>
      </c>
      <c r="B65" s="30" t="n"/>
      <c r="C65" s="30" t="n"/>
      <c r="D65" s="13" t="n"/>
      <c r="E65" s="14" t="n"/>
      <c r="F65" s="15" t="n"/>
      <c r="G65" s="15" t="n"/>
    </row>
    <row r="66">
      <c r="A66" s="69" t="inlineStr">
        <is>
          <t>Listed / Awaiting listing on Stock Exchanges</t>
        </is>
      </c>
      <c r="B66" s="30" t="n"/>
      <c r="C66" s="30" t="n"/>
      <c r="D66" s="13" t="n"/>
      <c r="E66" s="14" t="n"/>
      <c r="F66" s="15" t="n"/>
      <c r="G66" s="15" t="n"/>
    </row>
    <row r="67">
      <c r="A67" s="12" t="inlineStr">
        <is>
          <t>6% TVS MOTOR CO LTD NCRPS 01-09-2026</t>
        </is>
      </c>
      <c r="B67" s="30" t="inlineStr">
        <is>
          <t>INE494B04019</t>
        </is>
      </c>
      <c r="C67" s="30" t="inlineStr">
        <is>
          <t>Automobiles</t>
        </is>
      </c>
      <c r="D67" s="13" t="n">
        <v>405392</v>
      </c>
      <c r="E67" s="14" t="n">
        <v>40.91</v>
      </c>
      <c r="F67" s="15" t="n">
        <v>0.0002</v>
      </c>
      <c r="G67" s="15" t="n"/>
    </row>
    <row r="68">
      <c r="A68" s="16" t="inlineStr">
        <is>
          <t>Sub Total</t>
        </is>
      </c>
      <c r="B68" s="31" t="n"/>
      <c r="C68" s="31" t="n"/>
      <c r="D68" s="17" t="n"/>
      <c r="E68" s="37" t="n">
        <v>40.91</v>
      </c>
      <c r="F68" s="38" t="n">
        <v>0.0002</v>
      </c>
      <c r="G68" s="20" t="n"/>
    </row>
    <row r="69">
      <c r="A69" s="21" t="inlineStr">
        <is>
          <t>TOTAL</t>
        </is>
      </c>
      <c r="B69" s="32" t="n"/>
      <c r="C69" s="32" t="n"/>
      <c r="D69" s="22" t="n"/>
      <c r="E69" s="27" t="n">
        <v>170895.12</v>
      </c>
      <c r="F69" s="28" t="n">
        <v>0.963</v>
      </c>
      <c r="G69" s="20" t="n"/>
    </row>
    <row r="70">
      <c r="A70" s="12" t="n"/>
      <c r="B70" s="30" t="n"/>
      <c r="C70" s="30" t="n"/>
      <c r="D70" s="13" t="n"/>
      <c r="E70" s="14" t="n"/>
      <c r="F70" s="15" t="n"/>
      <c r="G70" s="15" t="n"/>
    </row>
    <row r="71">
      <c r="A71" s="16" t="inlineStr">
        <is>
          <t>Derivatives</t>
        </is>
      </c>
      <c r="B71" s="30" t="n"/>
      <c r="C71" s="30" t="n"/>
      <c r="D71" s="13" t="n"/>
      <c r="E71" s="14" t="n"/>
      <c r="F71" s="15" t="n"/>
      <c r="G71" s="15" t="n"/>
    </row>
    <row r="72">
      <c r="A72" s="16" t="inlineStr">
        <is>
          <t>(a) Index/Stock Future</t>
        </is>
      </c>
      <c r="B72" s="30" t="n"/>
      <c r="C72" s="30" t="n"/>
      <c r="D72" s="13" t="n"/>
      <c r="E72" s="14" t="n"/>
      <c r="F72" s="15" t="n"/>
      <c r="G72" s="15" t="n"/>
    </row>
    <row r="73">
      <c r="A73" s="12" t="inlineStr">
        <is>
          <t>FSN E-Commerce Ventures Ltd.25/11/2025</t>
        </is>
      </c>
      <c r="B73" s="30" t="n"/>
      <c r="C73" s="30" t="inlineStr">
        <is>
          <t>Retailing</t>
        </is>
      </c>
      <c r="D73" s="13" t="n">
        <v>1009375</v>
      </c>
      <c r="E73" s="14" t="n">
        <v>2512.33</v>
      </c>
      <c r="F73" s="15" t="n">
        <v>0.01416</v>
      </c>
      <c r="G73" s="15" t="n"/>
    </row>
    <row r="74">
      <c r="A74" s="12" t="inlineStr">
        <is>
          <t>Avenue Supermarts Ltd.25/11/2025</t>
        </is>
      </c>
      <c r="B74" s="30" t="n"/>
      <c r="C74" s="30" t="inlineStr">
        <is>
          <t>Retailing</t>
        </is>
      </c>
      <c r="D74" s="13" t="n">
        <v>49050</v>
      </c>
      <c r="E74" s="14" t="n">
        <v>2047.54</v>
      </c>
      <c r="F74" s="15" t="n">
        <v>0.01154</v>
      </c>
      <c r="G74" s="15" t="n"/>
    </row>
    <row r="75">
      <c r="A75" s="12" t="inlineStr">
        <is>
          <t>Amber Enterprises India Ltd.25/11/2025</t>
        </is>
      </c>
      <c r="B75" s="30" t="n"/>
      <c r="C75" s="30" t="inlineStr">
        <is>
          <t>Consumer Durables</t>
        </is>
      </c>
      <c r="D75" s="13" t="n">
        <v>17900</v>
      </c>
      <c r="E75" s="14" t="n">
        <v>1433.7</v>
      </c>
      <c r="F75" s="15" t="n">
        <v>0.00808</v>
      </c>
      <c r="G75" s="15" t="n"/>
    </row>
    <row r="76">
      <c r="A76" s="16" t="inlineStr">
        <is>
          <t>Sub Total</t>
        </is>
      </c>
      <c r="B76" s="31" t="n"/>
      <c r="C76" s="31" t="n"/>
      <c r="D76" s="17" t="n"/>
      <c r="E76" s="37" t="n">
        <v>5993.57</v>
      </c>
      <c r="F76" s="38" t="n">
        <v>0.03378</v>
      </c>
      <c r="G76" s="20" t="n"/>
    </row>
    <row r="77">
      <c r="A77" s="12" t="n"/>
      <c r="B77" s="30" t="n"/>
      <c r="C77" s="30" t="n"/>
      <c r="D77" s="13" t="n"/>
      <c r="E77" s="14" t="n"/>
      <c r="F77" s="15" t="n"/>
      <c r="G77" s="15" t="n"/>
    </row>
    <row r="78">
      <c r="A78" s="12" t="n"/>
      <c r="B78" s="30" t="n"/>
      <c r="C78" s="30" t="n"/>
      <c r="D78" s="13" t="n"/>
      <c r="E78" s="14" t="n"/>
      <c r="F78" s="15" t="n"/>
      <c r="G78" s="15" t="n"/>
    </row>
    <row r="79">
      <c r="A79" s="12" t="n"/>
      <c r="B79" s="30" t="n"/>
      <c r="C79" s="30" t="n"/>
      <c r="D79" s="13" t="n"/>
      <c r="E79" s="14" t="n"/>
      <c r="F79" s="15" t="n"/>
      <c r="G79" s="15" t="n"/>
    </row>
    <row r="80">
      <c r="A80" s="21" t="inlineStr">
        <is>
          <t>TOTAL</t>
        </is>
      </c>
      <c r="B80" s="32" t="n"/>
      <c r="C80" s="32" t="n"/>
      <c r="D80" s="22" t="n"/>
      <c r="E80" s="18" t="n">
        <v>5993.57</v>
      </c>
      <c r="F80" s="19" t="n">
        <v>0.03378</v>
      </c>
      <c r="G80" s="20" t="n"/>
    </row>
    <row r="81">
      <c r="A81" s="12" t="n"/>
      <c r="B81" s="30" t="n"/>
      <c r="C81" s="30" t="n"/>
      <c r="D81" s="13" t="n"/>
      <c r="E81" s="14" t="n"/>
      <c r="F81" s="15" t="n"/>
      <c r="G81" s="15" t="n"/>
    </row>
    <row r="82">
      <c r="A82" s="16" t="inlineStr">
        <is>
          <t>Money Market Instruments</t>
        </is>
      </c>
      <c r="B82" s="30" t="n"/>
      <c r="C82" s="30" t="n"/>
      <c r="D82" s="13" t="n"/>
      <c r="E82" s="14" t="n"/>
      <c r="F82" s="15" t="n"/>
      <c r="G82" s="15" t="n"/>
    </row>
    <row r="83">
      <c r="A83" s="12" t="n"/>
      <c r="B83" s="30" t="n"/>
      <c r="C83" s="30" t="n"/>
      <c r="D83" s="13" t="n"/>
      <c r="E83" s="14" t="n"/>
      <c r="F83" s="15" t="n"/>
      <c r="G83" s="15" t="n"/>
    </row>
    <row r="84">
      <c r="A84" s="16" t="inlineStr">
        <is>
          <t>Treasury bills</t>
        </is>
      </c>
      <c r="B84" s="30" t="n"/>
      <c r="C84" s="30" t="n"/>
      <c r="D84" s="13" t="n"/>
      <c r="E84" s="14" t="n"/>
      <c r="F84" s="15" t="n"/>
      <c r="G84" s="15" t="n"/>
    </row>
    <row r="85">
      <c r="A85" s="12" t="inlineStr">
        <is>
          <t>364 DAYS TBILL RED 13-11-2025</t>
        </is>
      </c>
      <c r="B85" s="30" t="inlineStr">
        <is>
          <t>IN002024Z313</t>
        </is>
      </c>
      <c r="C85" s="30" t="inlineStr">
        <is>
          <t>SOVEREIGN</t>
        </is>
      </c>
      <c r="D85" s="13" t="n">
        <v>500000</v>
      </c>
      <c r="E85" s="14" t="n">
        <v>499.11</v>
      </c>
      <c r="F85" s="15" t="n">
        <v>0.0028</v>
      </c>
      <c r="G85" s="15" t="n">
        <v>0.054513</v>
      </c>
    </row>
    <row r="86">
      <c r="A86" s="12" t="inlineStr">
        <is>
          <t>364 DAYS TBILL RED 27-11-2025</t>
        </is>
      </c>
      <c r="B86" s="30" t="inlineStr">
        <is>
          <t>IN002024Z339</t>
        </is>
      </c>
      <c r="C86" s="30" t="inlineStr">
        <is>
          <t>SOVEREIGN</t>
        </is>
      </c>
      <c r="D86" s="13" t="n">
        <v>500000</v>
      </c>
      <c r="E86" s="14" t="n">
        <v>498.09</v>
      </c>
      <c r="F86" s="15" t="n">
        <v>0.0028</v>
      </c>
      <c r="G86" s="15" t="n">
        <v>0.053903</v>
      </c>
    </row>
    <row r="87">
      <c r="A87" s="16" t="inlineStr">
        <is>
          <t>Sub Total</t>
        </is>
      </c>
      <c r="B87" s="31" t="n"/>
      <c r="C87" s="31" t="n"/>
      <c r="D87" s="17" t="n"/>
      <c r="E87" s="37" t="n">
        <v>997.2</v>
      </c>
      <c r="F87" s="38" t="n">
        <v>0.0056</v>
      </c>
      <c r="G87" s="20" t="n"/>
    </row>
    <row r="88">
      <c r="A88" s="12" t="n"/>
      <c r="B88" s="30" t="n"/>
      <c r="C88" s="30" t="n"/>
      <c r="D88" s="13" t="n"/>
      <c r="E88" s="14" t="n"/>
      <c r="F88" s="15" t="n"/>
      <c r="G88" s="15" t="n"/>
    </row>
    <row r="89">
      <c r="A89" s="21" t="inlineStr">
        <is>
          <t>TOTAL</t>
        </is>
      </c>
      <c r="B89" s="32" t="n"/>
      <c r="C89" s="32" t="n"/>
      <c r="D89" s="22" t="n"/>
      <c r="E89" s="18" t="n">
        <v>997.2</v>
      </c>
      <c r="F89" s="19" t="n">
        <v>0.0056</v>
      </c>
      <c r="G89" s="20" t="n"/>
    </row>
    <row r="90">
      <c r="A90" s="12" t="n"/>
      <c r="B90" s="30" t="n"/>
      <c r="C90" s="30" t="n"/>
      <c r="D90" s="13" t="n"/>
      <c r="E90" s="14" t="n"/>
      <c r="F90" s="15" t="n"/>
      <c r="G90" s="15" t="n"/>
    </row>
    <row r="91">
      <c r="A91" s="12" t="n"/>
      <c r="B91" s="30" t="n"/>
      <c r="C91" s="30" t="n"/>
      <c r="D91" s="13" t="n"/>
      <c r="E91" s="14" t="n"/>
      <c r="F91" s="15" t="n"/>
      <c r="G91" s="15" t="n"/>
    </row>
    <row r="92">
      <c r="A92" s="16" t="inlineStr">
        <is>
          <t>TREPS / Reverse Repo</t>
        </is>
      </c>
      <c r="B92" s="30" t="n"/>
      <c r="C92" s="30" t="n"/>
      <c r="D92" s="13" t="n"/>
      <c r="E92" s="14" t="n"/>
      <c r="F92" s="15" t="n"/>
      <c r="G92" s="15" t="n"/>
    </row>
    <row r="93">
      <c r="A93" s="12" t="inlineStr">
        <is>
          <t>Clearing Corporation of India Ltd.</t>
        </is>
      </c>
      <c r="B93" s="30" t="n"/>
      <c r="C93" s="30" t="n"/>
      <c r="D93" s="13" t="n"/>
      <c r="E93" s="14" t="n">
        <v>2108.03</v>
      </c>
      <c r="F93" s="15" t="n">
        <v>0.0119</v>
      </c>
      <c r="G93" s="15" t="n">
        <v>0.05596</v>
      </c>
    </row>
    <row r="94">
      <c r="A94" s="16" t="inlineStr">
        <is>
          <t>Sub Total</t>
        </is>
      </c>
      <c r="B94" s="31" t="n"/>
      <c r="C94" s="31" t="n"/>
      <c r="D94" s="17" t="n"/>
      <c r="E94" s="37" t="n">
        <v>2108.03</v>
      </c>
      <c r="F94" s="38" t="n">
        <v>0.0119</v>
      </c>
      <c r="G94" s="20" t="n"/>
    </row>
    <row r="95">
      <c r="A95" s="12" t="n"/>
      <c r="B95" s="30" t="n"/>
      <c r="C95" s="30" t="n"/>
      <c r="D95" s="13" t="n"/>
      <c r="E95" s="14" t="n"/>
      <c r="F95" s="15" t="n"/>
      <c r="G95" s="15" t="n"/>
    </row>
    <row r="96">
      <c r="A96" s="21" t="inlineStr">
        <is>
          <t>TOTAL</t>
        </is>
      </c>
      <c r="B96" s="32" t="n"/>
      <c r="C96" s="32" t="n"/>
      <c r="D96" s="22" t="n"/>
      <c r="E96" s="18" t="n">
        <v>2108.03</v>
      </c>
      <c r="F96" s="19" t="n">
        <v>0.0119</v>
      </c>
      <c r="G96" s="20" t="n"/>
    </row>
    <row r="97">
      <c r="A97" s="12" t="inlineStr">
        <is>
          <t>Accrued Interest</t>
        </is>
      </c>
      <c r="B97" s="30" t="n"/>
      <c r="C97" s="30" t="n"/>
      <c r="D97" s="13" t="n"/>
      <c r="E97" s="14" t="n">
        <v>0.3231928</v>
      </c>
      <c r="F97" s="15" t="n">
        <v>1e-06</v>
      </c>
      <c r="G97" s="15" t="n"/>
    </row>
    <row r="98">
      <c r="A98" s="12" t="inlineStr">
        <is>
          <t>Net Receivables/(Payables)</t>
        </is>
      </c>
      <c r="B98" s="30" t="n"/>
      <c r="C98" s="30" t="n"/>
      <c r="D98" s="13" t="n"/>
      <c r="E98" s="14" t="n">
        <v>3415.9568072</v>
      </c>
      <c r="F98" s="15" t="n">
        <v>0.019499</v>
      </c>
      <c r="G98" s="15" t="n">
        <v>0.05596</v>
      </c>
    </row>
    <row r="99">
      <c r="A99" s="25" t="inlineStr">
        <is>
          <t>GRAND TOTAL</t>
        </is>
      </c>
      <c r="B99" s="33" t="n"/>
      <c r="C99" s="33" t="n"/>
      <c r="D99" s="26" t="n"/>
      <c r="E99" s="27" t="n">
        <v>177416.63</v>
      </c>
      <c r="F99" s="28" t="n">
        <v>1</v>
      </c>
      <c r="G99" s="28" t="n"/>
    </row>
    <row r="101">
      <c r="A101" s="80" t="inlineStr">
        <is>
          <t>Net Receivables/(Payables) include Net Current Assets as well as the Mark to Market on derivative trades.</t>
        </is>
      </c>
    </row>
    <row r="104">
      <c r="A104" s="80" t="inlineStr">
        <is>
          <t>Notes:</t>
        </is>
      </c>
    </row>
    <row r="105">
      <c r="A105" s="48" t="inlineStr">
        <is>
          <t>1. Security in default beyond its maturiy date</t>
        </is>
      </c>
      <c r="B105" s="34" t="inlineStr">
        <is>
          <t>NIL</t>
        </is>
      </c>
    </row>
    <row r="106">
      <c r="A106" t="inlineStr">
        <is>
          <t>2. NAV at the beginning of the period (Rs. per unit)</t>
        </is>
      </c>
    </row>
    <row r="107">
      <c r="A107" t="inlineStr">
        <is>
          <t>Plan /option (Face Value 10)</t>
        </is>
      </c>
      <c r="B107" t="inlineStr">
        <is>
          <t>As on</t>
        </is>
      </c>
      <c r="C107" t="inlineStr">
        <is>
          <t>As on</t>
        </is>
      </c>
    </row>
    <row r="108">
      <c r="B108" s="49" t="n">
        <v>45930</v>
      </c>
      <c r="C108" s="49" t="n">
        <v>45961</v>
      </c>
    </row>
    <row r="109">
      <c r="A109" t="inlineStr">
        <is>
          <t>Direct Plan  Growth Option</t>
        </is>
      </c>
      <c r="B109" t="n">
        <v>8.8104</v>
      </c>
      <c r="C109" t="n">
        <v>9.1058</v>
      </c>
    </row>
    <row r="110">
      <c r="A110" t="inlineStr">
        <is>
          <t>Direct Plan IDCW Option</t>
        </is>
      </c>
      <c r="B110" t="n">
        <v>8.8104</v>
      </c>
      <c r="C110" t="n">
        <v>9.1058</v>
      </c>
    </row>
    <row r="111">
      <c r="A111" t="inlineStr">
        <is>
          <t>Regular Plan  Growth Option</t>
        </is>
      </c>
      <c r="B111" t="n">
        <v>8.6417</v>
      </c>
      <c r="C111" t="n">
        <v>8.919499999999999</v>
      </c>
    </row>
    <row r="112">
      <c r="A112" t="inlineStr">
        <is>
          <t>Regular Plan IDCW Option</t>
        </is>
      </c>
      <c r="B112" t="n">
        <v>8.6417</v>
      </c>
      <c r="C112" t="n">
        <v>8.919499999999999</v>
      </c>
    </row>
    <row r="114">
      <c r="A114" t="inlineStr">
        <is>
          <t xml:space="preserve">3. Total Dividend (Net) declared during the month </t>
        </is>
      </c>
      <c r="B114" s="34" t="inlineStr">
        <is>
          <t>NIL</t>
        </is>
      </c>
    </row>
    <row r="115">
      <c r="A115" t="inlineStr">
        <is>
          <t>4. Bonus was declared during the month</t>
        </is>
      </c>
      <c r="B115" s="34" t="inlineStr">
        <is>
          <t>NIL</t>
        </is>
      </c>
    </row>
    <row r="116" ht="29" customHeight="1">
      <c r="A116" s="48" t="inlineStr">
        <is>
          <t>5. Investment in Repo of Corporate Debt Securities during the month ended October 31, 2025</t>
        </is>
      </c>
      <c r="B116" s="34" t="inlineStr">
        <is>
          <t>NIL</t>
        </is>
      </c>
    </row>
    <row r="117" ht="29" customHeight="1">
      <c r="A117" s="48" t="inlineStr">
        <is>
          <t>6. Investment in foreign securities/ADRs/GDRs at the end of the month</t>
        </is>
      </c>
      <c r="B117" s="34" t="inlineStr">
        <is>
          <t>NIL</t>
        </is>
      </c>
    </row>
    <row r="118">
      <c r="A118" t="inlineStr">
        <is>
          <t>7. Portfolio Turnover Ratio</t>
        </is>
      </c>
      <c r="B118" s="51" t="n">
        <v>2.3517</v>
      </c>
    </row>
    <row r="119" ht="43.5" customHeight="1">
      <c r="A119" s="48" t="inlineStr">
        <is>
          <t>8. Total gross exposure to derivative instruments (excluding reversed positions) at the end of the month (Rs. in Lakhs)</t>
        </is>
      </c>
      <c r="B119" s="34" t="n">
        <v>5993.578075</v>
      </c>
    </row>
    <row r="120">
      <c r="B120" s="34" t="n"/>
    </row>
    <row r="121" ht="29" customHeight="1">
      <c r="A121" s="48" t="inlineStr">
        <is>
          <t>9. Margin Deposits includes Margin money placed on derivatives other than margin money placed with bank</t>
        </is>
      </c>
      <c r="B121" s="34" t="inlineStr">
        <is>
          <t>NIL</t>
        </is>
      </c>
    </row>
    <row r="122" ht="29" customHeight="1">
      <c r="A122" s="48" t="inlineStr">
        <is>
          <t>10. Value of investment made by other schemes under same management (Rs. In Lakhs)</t>
        </is>
      </c>
      <c r="B122" t="inlineStr">
        <is>
          <t>NIL</t>
        </is>
      </c>
    </row>
    <row r="123" ht="29" customHeight="1">
      <c r="A123" s="48" t="inlineStr">
        <is>
          <t>11. Number of instance of deviation In valuation of securities</t>
        </is>
      </c>
      <c r="B123" s="34" t="inlineStr">
        <is>
          <t>NIL</t>
        </is>
      </c>
    </row>
    <row r="124" ht="29" customHeight="1">
      <c r="A124" s="48" t="inlineStr">
        <is>
          <t>12. Total value and percentage of illiquid equity shares / securities</t>
        </is>
      </c>
      <c r="B124" s="34" t="inlineStr">
        <is>
          <t>NIL</t>
        </is>
      </c>
    </row>
    <row r="126" ht="70" customHeight="1">
      <c r="A126" s="82" t="inlineStr">
        <is>
          <t>Scheme Name</t>
        </is>
      </c>
      <c r="B126" s="82" t="inlineStr">
        <is>
          <t>Risk- O - Meter</t>
        </is>
      </c>
      <c r="C126" s="82" t="inlineStr">
        <is>
          <t>Benchmark of the Scheme</t>
        </is>
      </c>
      <c r="D126" s="82" t="inlineStr">
        <is>
          <t>Benchmark Risk-o-meter</t>
        </is>
      </c>
    </row>
    <row r="127" ht="70" customHeight="1">
      <c r="A127" s="82" t="inlineStr">
        <is>
          <t>Edelweiss Business Cycle Fund</t>
        </is>
      </c>
      <c r="B127" s="82" t="n"/>
      <c r="C127" s="82" t="inlineStr">
        <is>
          <t>NIFTY 500 TRI</t>
        </is>
      </c>
      <c r="D127" s="82" t="n"/>
      <c r="E12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G97"/>
  <sheetViews>
    <sheetView showGridLines="0" workbookViewId="0">
      <pane ySplit="4" topLeftCell="A2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 GOVERNMENT SECURITIES FUND AS ON OCTOBER 31, 2025</t>
        </is>
      </c>
    </row>
    <row r="2" ht="19.5" customHeight="1">
      <c r="A2" s="81" t="inlineStr">
        <is>
          <t>(An open ended debt scheme investing in government securities across maturity.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Government Securities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6.68% GOVT OF INDIA RED 07-07-2040</t>
        </is>
      </c>
      <c r="B13" s="30" t="inlineStr">
        <is>
          <t>IN0020250042</t>
        </is>
      </c>
      <c r="C13" s="30" t="inlineStr">
        <is>
          <t>SOVEREIGN</t>
        </is>
      </c>
      <c r="D13" s="13" t="n">
        <v>9000000</v>
      </c>
      <c r="E13" s="14" t="n">
        <v>8823.780000000001</v>
      </c>
      <c r="F13" s="15" t="n">
        <v>0.5434</v>
      </c>
      <c r="G13" s="15" t="n">
        <v>0.070115</v>
      </c>
    </row>
    <row r="14">
      <c r="A14" s="12" t="inlineStr">
        <is>
          <t>6.9% GOVT OF INDIA RED 15-04-2065</t>
        </is>
      </c>
      <c r="B14" s="30" t="inlineStr">
        <is>
          <t>IN0020250018</t>
        </is>
      </c>
      <c r="C14" s="30" t="inlineStr">
        <is>
          <t>SOVEREIGN</t>
        </is>
      </c>
      <c r="D14" s="13" t="n">
        <v>3000000</v>
      </c>
      <c r="E14" s="14" t="n">
        <v>2848.25</v>
      </c>
      <c r="F14" s="15" t="n">
        <v>0.1754</v>
      </c>
      <c r="G14" s="15" t="n">
        <v>0.07424600000000001</v>
      </c>
    </row>
    <row r="15">
      <c r="A15" s="12" t="inlineStr">
        <is>
          <t>7.34% GOVT OF INDIA RED 22-04-2064</t>
        </is>
      </c>
      <c r="B15" s="30" t="inlineStr">
        <is>
          <t>IN0020240035</t>
        </is>
      </c>
      <c r="C15" s="30" t="inlineStr">
        <is>
          <t>SOVEREIGN</t>
        </is>
      </c>
      <c r="D15" s="13" t="n">
        <v>2500000</v>
      </c>
      <c r="E15" s="14" t="n">
        <v>2507.33</v>
      </c>
      <c r="F15" s="15" t="n">
        <v>0.1544</v>
      </c>
      <c r="G15" s="15" t="n">
        <v>0.074507</v>
      </c>
    </row>
    <row r="16">
      <c r="A16" s="12" t="inlineStr">
        <is>
          <t>6.33% GOVT OF INDIA RED 05-05-2035</t>
        </is>
      </c>
      <c r="B16" s="30" t="inlineStr">
        <is>
          <t>IN0020250026</t>
        </is>
      </c>
      <c r="C16" s="30" t="inlineStr">
        <is>
          <t>SOVEREIGN</t>
        </is>
      </c>
      <c r="D16" s="13" t="n">
        <v>1000000</v>
      </c>
      <c r="E16" s="14" t="n">
        <v>985.78</v>
      </c>
      <c r="F16" s="15" t="n">
        <v>0.0607</v>
      </c>
      <c r="G16" s="15" t="n">
        <v>0.066396</v>
      </c>
    </row>
    <row r="17">
      <c r="A17" s="16" t="inlineStr">
        <is>
          <t>Sub Total</t>
        </is>
      </c>
      <c r="B17" s="31" t="n"/>
      <c r="C17" s="31" t="n"/>
      <c r="D17" s="17" t="n"/>
      <c r="E17" s="18" t="n">
        <v>15165.14</v>
      </c>
      <c r="F17" s="19" t="n">
        <v>0.9339</v>
      </c>
      <c r="G17" s="20" t="n"/>
    </row>
    <row r="18">
      <c r="A18" s="12" t="n"/>
      <c r="B18" s="30" t="n"/>
      <c r="C18" s="30" t="n"/>
      <c r="D18" s="13" t="n"/>
      <c r="E18" s="14" t="n"/>
      <c r="F18" s="15" t="n"/>
      <c r="G18" s="15" t="n"/>
    </row>
    <row r="19">
      <c r="A19" s="16" t="inlineStr">
        <is>
          <t>State Development Loan</t>
        </is>
      </c>
      <c r="B19" s="30" t="n"/>
      <c r="C19" s="30" t="n"/>
      <c r="D19" s="13" t="n"/>
      <c r="E19" s="14" t="n"/>
      <c r="F19" s="15" t="n"/>
      <c r="G19" s="15" t="n"/>
    </row>
    <row r="20">
      <c r="A20" s="12" t="inlineStr">
        <is>
          <t>8.38% GUJARAT SDL RED 27-02-2029</t>
        </is>
      </c>
      <c r="B20" s="30" t="inlineStr">
        <is>
          <t>IN1520180309</t>
        </is>
      </c>
      <c r="C20" s="30" t="inlineStr">
        <is>
          <t>SOVEREIGN</t>
        </is>
      </c>
      <c r="D20" s="13" t="n">
        <v>9100</v>
      </c>
      <c r="E20" s="14" t="n">
        <v>9.58</v>
      </c>
      <c r="F20" s="15" t="n">
        <v>0.0005999999999999999</v>
      </c>
      <c r="G20" s="15" t="n">
        <v>0.06693300000000001</v>
      </c>
    </row>
    <row r="21">
      <c r="A21" s="16" t="inlineStr">
        <is>
          <t>Sub Total</t>
        </is>
      </c>
      <c r="B21" s="31" t="n"/>
      <c r="C21" s="31" t="n"/>
      <c r="D21" s="17" t="n"/>
      <c r="E21" s="18" t="n">
        <v>9.58</v>
      </c>
      <c r="F21" s="19" t="n">
        <v>0.0005999999999999999</v>
      </c>
      <c r="G21" s="20" t="n"/>
    </row>
    <row r="22">
      <c r="A22" s="12" t="n"/>
      <c r="B22" s="30" t="n"/>
      <c r="C22" s="30" t="n"/>
      <c r="D22" s="13" t="n"/>
      <c r="E22" s="14" t="n"/>
      <c r="F22" s="15" t="n"/>
      <c r="G22" s="15" t="n"/>
    </row>
    <row r="23">
      <c r="A23" s="12" t="n"/>
      <c r="B23" s="30" t="n"/>
      <c r="C23" s="30" t="n"/>
      <c r="D23" s="13" t="n"/>
      <c r="E23" s="14" t="n"/>
      <c r="F23" s="15" t="n"/>
      <c r="G23" s="15" t="n"/>
    </row>
    <row r="24">
      <c r="A24" s="16" t="inlineStr">
        <is>
          <t>(b)Privately Placed/Unlisted</t>
        </is>
      </c>
      <c r="B24" s="30" t="n"/>
      <c r="C24" s="30" t="n"/>
      <c r="D24" s="13" t="n"/>
      <c r="E24" s="14" t="n"/>
      <c r="F24" s="15" t="n"/>
      <c r="G24" s="15" t="n"/>
    </row>
    <row r="25">
      <c r="A25" s="16" t="inlineStr">
        <is>
          <t>Sub Total</t>
        </is>
      </c>
      <c r="B25" s="30" t="n"/>
      <c r="C25" s="30" t="n"/>
      <c r="D25" s="13" t="n"/>
      <c r="E25" s="35" t="inlineStr">
        <is>
          <t>NIL</t>
        </is>
      </c>
      <c r="F25" s="36" t="inlineStr">
        <is>
          <t>NIL</t>
        </is>
      </c>
      <c r="G25" s="15" t="n"/>
    </row>
    <row r="26">
      <c r="A26" s="12" t="n"/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(c)Securitised Debt Instruments</t>
        </is>
      </c>
      <c r="B27" s="30" t="n"/>
      <c r="C27" s="30" t="n"/>
      <c r="D27" s="13" t="n"/>
      <c r="E27" s="14" t="n"/>
      <c r="F27" s="15" t="n"/>
      <c r="G27" s="15" t="n"/>
    </row>
    <row r="28">
      <c r="A28" s="16" t="inlineStr">
        <is>
          <t>Sub Total</t>
        </is>
      </c>
      <c r="B28" s="30" t="n"/>
      <c r="C28" s="30" t="n"/>
      <c r="D28" s="13" t="n"/>
      <c r="E28" s="35" t="inlineStr">
        <is>
          <t>NIL</t>
        </is>
      </c>
      <c r="F28" s="36" t="inlineStr">
        <is>
          <t>NIL</t>
        </is>
      </c>
      <c r="G28" s="15" t="n"/>
    </row>
    <row r="29">
      <c r="A29" s="12" t="n"/>
      <c r="B29" s="30" t="n"/>
      <c r="C29" s="30" t="n"/>
      <c r="D29" s="13" t="n"/>
      <c r="E29" s="14" t="n"/>
      <c r="F29" s="15" t="n"/>
      <c r="G29" s="15" t="n"/>
    </row>
    <row r="30">
      <c r="A30" s="21" t="inlineStr">
        <is>
          <t>TOTAL</t>
        </is>
      </c>
      <c r="B30" s="32" t="n"/>
      <c r="C30" s="32" t="n"/>
      <c r="D30" s="22" t="n"/>
      <c r="E30" s="18" t="n">
        <v>15174.72</v>
      </c>
      <c r="F30" s="19" t="n">
        <v>0.9345</v>
      </c>
      <c r="G30" s="20" t="n"/>
    </row>
    <row r="31">
      <c r="A31" s="12" t="n"/>
      <c r="B31" s="30" t="n"/>
      <c r="C31" s="30" t="n"/>
      <c r="D31" s="13" t="n"/>
      <c r="E31" s="14" t="n"/>
      <c r="F31" s="15" t="n"/>
      <c r="G31" s="15" t="n"/>
    </row>
    <row r="32">
      <c r="A32" s="12" t="n"/>
      <c r="B32" s="30" t="n"/>
      <c r="C32" s="30" t="n"/>
      <c r="D32" s="13" t="n"/>
      <c r="E32" s="14" t="n"/>
      <c r="F32" s="15" t="n"/>
      <c r="G32" s="15" t="n"/>
    </row>
    <row r="33">
      <c r="A33" s="16" t="inlineStr">
        <is>
          <t>TREPS / Reverse Repo</t>
        </is>
      </c>
      <c r="B33" s="30" t="n"/>
      <c r="C33" s="30" t="n"/>
      <c r="D33" s="13" t="n"/>
      <c r="E33" s="14" t="n"/>
      <c r="F33" s="15" t="n"/>
      <c r="G33" s="15" t="n"/>
    </row>
    <row r="34">
      <c r="A34" s="12" t="inlineStr">
        <is>
          <t>Clearing Corporation of India Ltd.</t>
        </is>
      </c>
      <c r="B34" s="30" t="n"/>
      <c r="C34" s="30" t="n"/>
      <c r="D34" s="13" t="n"/>
      <c r="E34" s="14" t="n">
        <v>829.62</v>
      </c>
      <c r="F34" s="15" t="n">
        <v>0.0511</v>
      </c>
      <c r="G34" s="15" t="n">
        <v>0.05596</v>
      </c>
    </row>
    <row r="35">
      <c r="A35" s="16" t="inlineStr">
        <is>
          <t>Sub Total</t>
        </is>
      </c>
      <c r="B35" s="31" t="n"/>
      <c r="C35" s="31" t="n"/>
      <c r="D35" s="17" t="n"/>
      <c r="E35" s="18" t="n">
        <v>829.62</v>
      </c>
      <c r="F35" s="19" t="n">
        <v>0.0511</v>
      </c>
      <c r="G35" s="20" t="n"/>
    </row>
    <row r="36">
      <c r="A36" s="12" t="n"/>
      <c r="B36" s="30" t="n"/>
      <c r="C36" s="30" t="n"/>
      <c r="D36" s="13" t="n"/>
      <c r="E36" s="14" t="n"/>
      <c r="F36" s="15" t="n"/>
      <c r="G36" s="15" t="n"/>
    </row>
    <row r="37">
      <c r="A37" s="21" t="inlineStr">
        <is>
          <t>TOTAL</t>
        </is>
      </c>
      <c r="B37" s="32" t="n"/>
      <c r="C37" s="32" t="n"/>
      <c r="D37" s="22" t="n"/>
      <c r="E37" s="18" t="n">
        <v>829.62</v>
      </c>
      <c r="F37" s="19" t="n">
        <v>0.0511</v>
      </c>
      <c r="G37" s="20" t="n"/>
    </row>
    <row r="38">
      <c r="A38" s="12" t="inlineStr">
        <is>
          <t>Accrued Interest</t>
        </is>
      </c>
      <c r="B38" s="30" t="n"/>
      <c r="C38" s="30" t="n"/>
      <c r="D38" s="13" t="n"/>
      <c r="E38" s="14" t="n">
        <v>235.3769295</v>
      </c>
      <c r="F38" s="15" t="n">
        <v>0.014496</v>
      </c>
      <c r="G38" s="15" t="n"/>
    </row>
    <row r="39">
      <c r="A39" s="12" t="inlineStr">
        <is>
          <t>Net Receivables/(Payables)</t>
        </is>
      </c>
      <c r="B39" s="30" t="n"/>
      <c r="C39" s="30" t="n"/>
      <c r="D39" s="13" t="n"/>
      <c r="E39" s="23" t="n">
        <v>-2.6269295</v>
      </c>
      <c r="F39" s="24" t="n">
        <v>-9.6e-05</v>
      </c>
      <c r="G39" s="15" t="n">
        <v>0.055959</v>
      </c>
    </row>
    <row r="40">
      <c r="A40" s="25" t="inlineStr">
        <is>
          <t>GRAND TOTAL</t>
        </is>
      </c>
      <c r="B40" s="33" t="n"/>
      <c r="C40" s="33" t="n"/>
      <c r="D40" s="26" t="n"/>
      <c r="E40" s="27" t="n">
        <v>16237.09</v>
      </c>
      <c r="F40" s="28" t="n">
        <v>1</v>
      </c>
      <c r="G40" s="28" t="n"/>
    </row>
    <row r="42">
      <c r="A42" s="80" t="inlineStr">
        <is>
          <t>**Non Traded Security</t>
        </is>
      </c>
    </row>
    <row r="45">
      <c r="A45" s="80" t="inlineStr">
        <is>
          <t>Notes:</t>
        </is>
      </c>
    </row>
    <row r="46" ht="29" customHeight="1">
      <c r="A46" s="48" t="inlineStr">
        <is>
          <t>1. Security in default beyond its maturiy date</t>
        </is>
      </c>
      <c r="B46" s="34" t="inlineStr">
        <is>
          <t>NIL</t>
        </is>
      </c>
    </row>
    <row r="47">
      <c r="A47" t="inlineStr">
        <is>
          <t>2. NAV at the beginning of the period (Rs. per unit)</t>
        </is>
      </c>
    </row>
    <row r="48">
      <c r="A48" t="inlineStr">
        <is>
          <t>Plan /option (Face Value 10)</t>
        </is>
      </c>
      <c r="B48" t="inlineStr">
        <is>
          <t>As on</t>
        </is>
      </c>
      <c r="C48" t="inlineStr">
        <is>
          <t>As on</t>
        </is>
      </c>
    </row>
    <row r="49">
      <c r="B49" s="49" t="n">
        <v>45930</v>
      </c>
      <c r="C49" s="49" t="n">
        <v>45961</v>
      </c>
    </row>
    <row r="50">
      <c r="A50" t="inlineStr">
        <is>
          <t>Direct Plan Annual IDCW Option</t>
        </is>
      </c>
      <c r="B50" t="n">
        <v>26.0868</v>
      </c>
      <c r="C50" t="n">
        <v>26.126</v>
      </c>
    </row>
    <row r="51">
      <c r="A51" t="inlineStr">
        <is>
          <t>Direct Plan Bonus Option</t>
        </is>
      </c>
      <c r="B51" t="inlineStr">
        <is>
          <t xml:space="preserve">                              ^</t>
        </is>
      </c>
      <c r="C51" t="inlineStr">
        <is>
          <t xml:space="preserve">                                                  ^</t>
        </is>
      </c>
    </row>
    <row r="52">
      <c r="A52" t="inlineStr">
        <is>
          <t>Direct Plan Fortnightly IDCW Option</t>
        </is>
      </c>
      <c r="B52" t="n">
        <v>23.4422</v>
      </c>
      <c r="C52" t="n">
        <v>23.1953</v>
      </c>
    </row>
    <row r="53">
      <c r="A53" t="inlineStr">
        <is>
          <t>Direct Plan Growth Option</t>
        </is>
      </c>
      <c r="B53" t="n">
        <v>26.0795</v>
      </c>
      <c r="C53" t="n">
        <v>26.118</v>
      </c>
    </row>
    <row r="54">
      <c r="A54" t="inlineStr">
        <is>
          <t>Direct Plan IDCW Option</t>
        </is>
      </c>
      <c r="B54" t="n">
        <v>25.9758</v>
      </c>
      <c r="C54" t="n">
        <v>26.0142</v>
      </c>
    </row>
    <row r="55">
      <c r="A55" t="inlineStr">
        <is>
          <t>Direct Plan Monthly IDCW Option</t>
        </is>
      </c>
      <c r="B55" t="n">
        <v>16.3409</v>
      </c>
      <c r="C55" t="n">
        <v>16.3652</v>
      </c>
    </row>
    <row r="56">
      <c r="A56" t="inlineStr">
        <is>
          <t>Direct Plan Weekly IDCW Option</t>
        </is>
      </c>
      <c r="B56" t="n">
        <v>14.5325</v>
      </c>
      <c r="C56" t="n">
        <v>14.395</v>
      </c>
    </row>
    <row r="57">
      <c r="A57" t="inlineStr">
        <is>
          <t>Regular Plan - Annual IDCW Option</t>
        </is>
      </c>
      <c r="B57" t="n">
        <v>24.4841</v>
      </c>
      <c r="C57" t="n">
        <v>24.5067</v>
      </c>
    </row>
    <row r="58">
      <c r="A58" t="inlineStr">
        <is>
          <t>Regular Plan Bonus Option</t>
        </is>
      </c>
      <c r="B58" t="inlineStr">
        <is>
          <t xml:space="preserve">                              ^</t>
        </is>
      </c>
      <c r="C58" t="inlineStr">
        <is>
          <t xml:space="preserve">                                                  ^</t>
        </is>
      </c>
    </row>
    <row r="59">
      <c r="A59" t="inlineStr">
        <is>
          <t>Regular Plan Fortnightly IDCW Option</t>
        </is>
      </c>
      <c r="B59" t="inlineStr">
        <is>
          <t xml:space="preserve">                              ^</t>
        </is>
      </c>
      <c r="C59" t="inlineStr">
        <is>
          <t xml:space="preserve">                                                  ^</t>
        </is>
      </c>
    </row>
    <row r="60">
      <c r="A60" t="inlineStr">
        <is>
          <t>Regular Plan Growth Option</t>
        </is>
      </c>
      <c r="B60" t="n">
        <v>24.473</v>
      </c>
      <c r="C60" t="n">
        <v>24.4956</v>
      </c>
    </row>
    <row r="61">
      <c r="A61" t="inlineStr">
        <is>
          <t>Regular Plan IDCW Option</t>
        </is>
      </c>
      <c r="B61" t="n">
        <v>24.4894</v>
      </c>
      <c r="C61" t="n">
        <v>24.512</v>
      </c>
    </row>
    <row r="62">
      <c r="A62" t="inlineStr">
        <is>
          <t>Regular Plan Monthly IDCW Option</t>
        </is>
      </c>
      <c r="B62" t="n">
        <v>10.2602</v>
      </c>
      <c r="C62" t="n">
        <v>10.2483</v>
      </c>
    </row>
    <row r="63">
      <c r="A63" t="inlineStr">
        <is>
          <t>Regular Plan Weekly IDCW Option</t>
        </is>
      </c>
      <c r="B63" t="n">
        <v>10.1159</v>
      </c>
      <c r="C63" t="n">
        <v>10.1153</v>
      </c>
    </row>
    <row r="64">
      <c r="A64" t="inlineStr">
        <is>
          <t>^ There were no investors in this option.</t>
        </is>
      </c>
    </row>
    <row r="66">
      <c r="A66" t="inlineStr">
        <is>
          <t>3. Total Dividend (Net) declared during the month</t>
        </is>
      </c>
    </row>
    <row r="68">
      <c r="A68" s="50" t="inlineStr">
        <is>
          <t>Plan/Option Name</t>
        </is>
      </c>
      <c r="B68" s="50" t="inlineStr">
        <is>
          <t> </t>
        </is>
      </c>
      <c r="C68" s="50" t="inlineStr">
        <is>
          <t>individual &amp; HUF</t>
        </is>
      </c>
      <c r="D68" s="50" t="inlineStr">
        <is>
          <t>others</t>
        </is>
      </c>
    </row>
    <row r="69">
      <c r="A69" s="50" t="inlineStr">
        <is>
          <t>Direct Plan Fortnightly IDCW</t>
        </is>
      </c>
      <c r="B69" s="50" t="n"/>
      <c r="C69" s="50" t="n">
        <v>0.2835682</v>
      </c>
      <c r="D69" s="50" t="n">
        <v>0.2835682</v>
      </c>
    </row>
    <row r="70">
      <c r="A70" s="50" t="inlineStr">
        <is>
          <t>Direct Plan weekly IDCW</t>
        </is>
      </c>
      <c r="B70" s="50" t="n"/>
      <c r="C70" s="50" t="n">
        <v>0.1600475</v>
      </c>
      <c r="D70" s="50" t="n">
        <v>0.1600475</v>
      </c>
    </row>
    <row r="71">
      <c r="A71" s="50" t="inlineStr">
        <is>
          <t>Regular Plan Monthly IDCW</t>
        </is>
      </c>
      <c r="B71" s="50" t="n"/>
      <c r="C71" s="50" t="n">
        <v>0.0214761</v>
      </c>
      <c r="D71" s="50" t="n">
        <v>0.0214761</v>
      </c>
    </row>
    <row r="72">
      <c r="A72" s="50" t="inlineStr">
        <is>
          <t>Regular Plan Weekly IDCW</t>
        </is>
      </c>
      <c r="B72" s="50" t="n"/>
      <c r="C72" s="50" t="n">
        <v>0.010038</v>
      </c>
      <c r="D72" s="50" t="n">
        <v>0.010038</v>
      </c>
    </row>
    <row r="74">
      <c r="A74" t="inlineStr">
        <is>
          <t>4. Bonus was declared during the month</t>
        </is>
      </c>
      <c r="B74" s="34" t="inlineStr">
        <is>
          <t>NIL</t>
        </is>
      </c>
    </row>
    <row r="75" ht="58" customHeight="1">
      <c r="A75" s="48" t="inlineStr">
        <is>
          <t>5. Investment in Repo of Corporate Debt Securities during the month ended October 31, 2025</t>
        </is>
      </c>
      <c r="B75" s="34" t="inlineStr">
        <is>
          <t>NIL</t>
        </is>
      </c>
    </row>
    <row r="76" ht="43.5" customHeight="1">
      <c r="A76" s="48" t="inlineStr">
        <is>
          <t>6. Investment in foreign securities/ADRs/GDRs at the end of the month</t>
        </is>
      </c>
      <c r="B76" s="34" t="inlineStr">
        <is>
          <t>NIL</t>
        </is>
      </c>
    </row>
    <row r="77">
      <c r="A77" t="inlineStr">
        <is>
          <t>7. Average Portfolio Maturity</t>
        </is>
      </c>
      <c r="B77" s="51">
        <f>B92</f>
        <v/>
      </c>
    </row>
    <row r="78" ht="72.5" customHeight="1">
      <c r="A78" s="48" t="inlineStr">
        <is>
          <t>8. Total gross exposure to derivative instruments (excluding reversed positions) at the end of the month (Rs. in Lakhs)</t>
        </is>
      </c>
      <c r="B78" s="34" t="inlineStr">
        <is>
          <t>NIL</t>
        </is>
      </c>
    </row>
    <row r="79">
      <c r="B79" s="34" t="n"/>
    </row>
    <row r="80" ht="58" customHeight="1">
      <c r="A80" s="48" t="inlineStr">
        <is>
          <t>9. Margin Deposits includes Margin money placed on derivatives other than margin money placed with bank</t>
        </is>
      </c>
      <c r="B80" s="34" t="inlineStr">
        <is>
          <t>NIL</t>
        </is>
      </c>
    </row>
    <row r="81" ht="58" customHeight="1">
      <c r="A81" s="48" t="inlineStr">
        <is>
          <t>10. Value of investment made by other schemes under same management (Rs. In Lakhs)</t>
        </is>
      </c>
      <c r="B81" t="inlineStr">
        <is>
          <t>NIL</t>
        </is>
      </c>
    </row>
    <row r="82" ht="43.5" customHeight="1">
      <c r="A82" s="48" t="inlineStr">
        <is>
          <t>11. Number of instance of deviation In valuation of securities</t>
        </is>
      </c>
      <c r="B82" s="34" t="inlineStr">
        <is>
          <t>NIL</t>
        </is>
      </c>
    </row>
    <row r="83" ht="43.5" customHeight="1">
      <c r="A83" s="48" t="inlineStr">
        <is>
          <t>12. Total value and percentage of illiquid equity shares / securities</t>
        </is>
      </c>
      <c r="B83" s="34" t="inlineStr">
        <is>
          <t>NIL</t>
        </is>
      </c>
    </row>
    <row r="85">
      <c r="A85" t="inlineStr">
        <is>
          <t>Portfolio Information</t>
        </is>
      </c>
    </row>
    <row r="86">
      <c r="A86" s="53" t="inlineStr">
        <is>
          <t>Scheme Name :</t>
        </is>
      </c>
      <c r="B86" s="53" t="inlineStr">
        <is>
          <t>Edelweiss Government Securities Fund</t>
        </is>
      </c>
    </row>
    <row r="87">
      <c r="A87" s="53" t="inlineStr">
        <is>
          <t>Description (if any)</t>
        </is>
      </c>
      <c r="B87" s="53" t="inlineStr">
        <is>
          <t>Gilt Fund</t>
        </is>
      </c>
    </row>
    <row r="88">
      <c r="A88" s="53" t="n"/>
      <c r="B88" s="53" t="n"/>
    </row>
    <row r="89">
      <c r="A89" s="53" t="inlineStr">
        <is>
          <t>Annualised Portfolio YTM* :</t>
        </is>
      </c>
      <c r="B89" s="54" t="n">
        <v>7.056655798154095</v>
      </c>
    </row>
    <row r="90">
      <c r="A90" s="53" t="n"/>
      <c r="B90" s="53" t="n"/>
    </row>
    <row r="91">
      <c r="A91" s="53" t="inlineStr">
        <is>
          <t>Macaulay Duration</t>
        </is>
      </c>
      <c r="B91" s="55" t="n">
        <v>10.0294</v>
      </c>
    </row>
    <row r="92">
      <c r="A92" s="53" t="inlineStr">
        <is>
          <t>Residual Maturity</t>
        </is>
      </c>
      <c r="B92" s="39" t="n">
        <v>21.65694327883461</v>
      </c>
    </row>
    <row r="93">
      <c r="A93" s="53" t="n"/>
      <c r="B93" s="53" t="n"/>
    </row>
    <row r="94">
      <c r="A94" s="53" t="inlineStr">
        <is>
          <t xml:space="preserve">As on (Date) </t>
        </is>
      </c>
      <c r="B94" s="56" t="n">
        <v>45961</v>
      </c>
    </row>
    <row r="96" ht="70" customHeight="1">
      <c r="A96" s="82" t="inlineStr">
        <is>
          <t>Scheme Name</t>
        </is>
      </c>
      <c r="B96" s="82" t="inlineStr">
        <is>
          <t>Risk- O - Meter</t>
        </is>
      </c>
      <c r="C96" s="82" t="inlineStr">
        <is>
          <t>Benchmark of the Scheme</t>
        </is>
      </c>
      <c r="D96" s="82" t="inlineStr">
        <is>
          <t>Benchmark Risk-o-meter</t>
        </is>
      </c>
      <c r="E96" s="82" t="inlineStr">
        <is>
          <t>Benchmark of the Scheme</t>
        </is>
      </c>
      <c r="F96" s="82" t="inlineStr">
        <is>
          <t>Benchmark Risk-o-meter</t>
        </is>
      </c>
    </row>
    <row r="97" ht="70" customHeight="1">
      <c r="A97" s="82" t="inlineStr">
        <is>
          <t>Edelweiss Government Securities Fund</t>
        </is>
      </c>
      <c r="B97" s="82" t="n"/>
      <c r="C97" s="82" t="inlineStr">
        <is>
          <t>CRISIL Dynamic Gilt Index (Tier I Benchmark)</t>
        </is>
      </c>
      <c r="D97" s="82" t="n"/>
      <c r="E97" s="82" t="inlineStr">
        <is>
          <t>NIFTY G-Sec Index - A-III (Tier II Scheme Benchmark)</t>
        </is>
      </c>
      <c r="F97" s="82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G154"/>
  <sheetViews>
    <sheetView showGridLines="0" workbookViewId="0">
      <pane ySplit="4" topLeftCell="A83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LARGE CAP FUND AS ON OCTOBER 31, 2025</t>
        </is>
      </c>
    </row>
    <row r="2" ht="19.5" customHeight="1">
      <c r="A2" s="81" t="inlineStr">
        <is>
          <t>(An open ended equity scheme predominantly investing in large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1195523</v>
      </c>
      <c r="E8" s="14" t="n">
        <v>11803.4</v>
      </c>
      <c r="F8" s="15" t="n">
        <v>0.0838</v>
      </c>
      <c r="G8" s="15" t="n"/>
    </row>
    <row r="9">
      <c r="A9" s="12" t="inlineStr">
        <is>
          <t>ICICI Bank Ltd.</t>
        </is>
      </c>
      <c r="B9" s="30" t="inlineStr">
        <is>
          <t>INE090A01021</t>
        </is>
      </c>
      <c r="C9" s="30" t="inlineStr">
        <is>
          <t>Banks</t>
        </is>
      </c>
      <c r="D9" s="13" t="n">
        <v>770113</v>
      </c>
      <c r="E9" s="14" t="n">
        <v>10360.33</v>
      </c>
      <c r="F9" s="15" t="n">
        <v>0.0736</v>
      </c>
      <c r="G9" s="15" t="n"/>
    </row>
    <row r="10">
      <c r="A10" s="12" t="inlineStr">
        <is>
          <t>Reliance Industries Ltd.</t>
        </is>
      </c>
      <c r="B10" s="30" t="inlineStr">
        <is>
          <t>INE002A01018</t>
        </is>
      </c>
      <c r="C10" s="30" t="inlineStr">
        <is>
          <t>Petroleum Products</t>
        </is>
      </c>
      <c r="D10" s="13" t="n">
        <v>610000</v>
      </c>
      <c r="E10" s="14" t="n">
        <v>9067.040000000001</v>
      </c>
      <c r="F10" s="15" t="n">
        <v>0.0644</v>
      </c>
      <c r="G10" s="15" t="n"/>
    </row>
    <row r="11">
      <c r="A11" s="12" t="inlineStr">
        <is>
          <t>Larsen &amp; Toubro Ltd.</t>
        </is>
      </c>
      <c r="B11" s="30" t="inlineStr">
        <is>
          <t>INE018A01030</t>
        </is>
      </c>
      <c r="C11" s="30" t="inlineStr">
        <is>
          <t>Construction</t>
        </is>
      </c>
      <c r="D11" s="13" t="n">
        <v>150176</v>
      </c>
      <c r="E11" s="14" t="n">
        <v>6053.44</v>
      </c>
      <c r="F11" s="15" t="n">
        <v>0.043</v>
      </c>
      <c r="G11" s="15" t="n"/>
    </row>
    <row r="12">
      <c r="A12" s="12" t="inlineStr">
        <is>
          <t>Axis Bank Ltd.</t>
        </is>
      </c>
      <c r="B12" s="30" t="inlineStr">
        <is>
          <t>INE238A01034</t>
        </is>
      </c>
      <c r="C12" s="30" t="inlineStr">
        <is>
          <t>Banks</t>
        </is>
      </c>
      <c r="D12" s="13" t="n">
        <v>452165</v>
      </c>
      <c r="E12" s="14" t="n">
        <v>5574.29</v>
      </c>
      <c r="F12" s="15" t="n">
        <v>0.0396</v>
      </c>
      <c r="G12" s="15" t="n"/>
    </row>
    <row r="13">
      <c r="A13" s="12" t="inlineStr">
        <is>
          <t>Bharti Airtel Ltd.</t>
        </is>
      </c>
      <c r="B13" s="30" t="inlineStr">
        <is>
          <t>INE397D01024</t>
        </is>
      </c>
      <c r="C13" s="30" t="inlineStr">
        <is>
          <t>Telecom - Services</t>
        </is>
      </c>
      <c r="D13" s="13" t="n">
        <v>197077</v>
      </c>
      <c r="E13" s="14" t="n">
        <v>4048.95</v>
      </c>
      <c r="F13" s="15" t="n">
        <v>0.0288</v>
      </c>
      <c r="G13" s="15" t="n"/>
    </row>
    <row r="14">
      <c r="A14" s="12" t="inlineStr">
        <is>
          <t>Infosys Ltd.</t>
        </is>
      </c>
      <c r="B14" s="30" t="inlineStr">
        <is>
          <t>INE009A01021</t>
        </is>
      </c>
      <c r="C14" s="30" t="inlineStr">
        <is>
          <t>IT - Software</t>
        </is>
      </c>
      <c r="D14" s="13" t="n">
        <v>258057</v>
      </c>
      <c r="E14" s="14" t="n">
        <v>3825.18</v>
      </c>
      <c r="F14" s="15" t="n">
        <v>0.0272</v>
      </c>
      <c r="G14" s="15" t="n"/>
    </row>
    <row r="15">
      <c r="A15" s="12" t="inlineStr">
        <is>
          <t>ITC Ltd.</t>
        </is>
      </c>
      <c r="B15" s="30" t="inlineStr">
        <is>
          <t>INE154A01025</t>
        </is>
      </c>
      <c r="C15" s="30" t="inlineStr">
        <is>
          <t>Diversified FMCG</t>
        </is>
      </c>
      <c r="D15" s="13" t="n">
        <v>798525</v>
      </c>
      <c r="E15" s="14" t="n">
        <v>3356.6</v>
      </c>
      <c r="F15" s="15" t="n">
        <v>0.0238</v>
      </c>
      <c r="G15" s="15" t="n"/>
    </row>
    <row r="16">
      <c r="A16" s="12" t="inlineStr">
        <is>
          <t>Mahindra &amp; Mahindra Ltd.</t>
        </is>
      </c>
      <c r="B16" s="30" t="inlineStr">
        <is>
          <t>INE101A01026</t>
        </is>
      </c>
      <c r="C16" s="30" t="inlineStr">
        <is>
          <t>Automobiles</t>
        </is>
      </c>
      <c r="D16" s="13" t="n">
        <v>95691</v>
      </c>
      <c r="E16" s="14" t="n">
        <v>3336.94</v>
      </c>
      <c r="F16" s="15" t="n">
        <v>0.0237</v>
      </c>
      <c r="G16" s="15" t="n"/>
    </row>
    <row r="17">
      <c r="A17" s="12" t="inlineStr">
        <is>
          <t>Maruti Suzuki India Ltd.</t>
        </is>
      </c>
      <c r="B17" s="30" t="inlineStr">
        <is>
          <t>INE585B01010</t>
        </is>
      </c>
      <c r="C17" s="30" t="inlineStr">
        <is>
          <t>Automobiles</t>
        </is>
      </c>
      <c r="D17" s="13" t="n">
        <v>20438</v>
      </c>
      <c r="E17" s="14" t="n">
        <v>3308.09</v>
      </c>
      <c r="F17" s="15" t="n">
        <v>0.0235</v>
      </c>
      <c r="G17" s="15" t="n"/>
    </row>
    <row r="18">
      <c r="A18" s="12" t="inlineStr">
        <is>
          <t>NTPC Ltd.</t>
        </is>
      </c>
      <c r="B18" s="30" t="inlineStr">
        <is>
          <t>INE733E01010</t>
        </is>
      </c>
      <c r="C18" s="30" t="inlineStr">
        <is>
          <t>Power</t>
        </is>
      </c>
      <c r="D18" s="13" t="n">
        <v>955792</v>
      </c>
      <c r="E18" s="14" t="n">
        <v>3220.54</v>
      </c>
      <c r="F18" s="15" t="n">
        <v>0.0229</v>
      </c>
      <c r="G18" s="15" t="n"/>
    </row>
    <row r="19">
      <c r="A19" s="12" t="inlineStr">
        <is>
          <t>Bajaj Finance Ltd.</t>
        </is>
      </c>
      <c r="B19" s="30" t="inlineStr">
        <is>
          <t>INE296A01032</t>
        </is>
      </c>
      <c r="C19" s="30" t="inlineStr">
        <is>
          <t>Finance</t>
        </is>
      </c>
      <c r="D19" s="13" t="n">
        <v>281346</v>
      </c>
      <c r="E19" s="14" t="n">
        <v>2933.88</v>
      </c>
      <c r="F19" s="15" t="n">
        <v>0.0208</v>
      </c>
      <c r="G19" s="15" t="n"/>
    </row>
    <row r="20">
      <c r="A20" s="12" t="inlineStr">
        <is>
          <t>Apollo Hospitals Enterprise Ltd.</t>
        </is>
      </c>
      <c r="B20" s="30" t="inlineStr">
        <is>
          <t>INE437A01024</t>
        </is>
      </c>
      <c r="C20" s="30" t="inlineStr">
        <is>
          <t>Healthcare Services</t>
        </is>
      </c>
      <c r="D20" s="13" t="n">
        <v>34112</v>
      </c>
      <c r="E20" s="14" t="n">
        <v>2620.14</v>
      </c>
      <c r="F20" s="15" t="n">
        <v>0.0186</v>
      </c>
      <c r="G20" s="15" t="n"/>
    </row>
    <row r="21">
      <c r="A21" s="12" t="inlineStr">
        <is>
          <t>Ultratech Cement Ltd.</t>
        </is>
      </c>
      <c r="B21" s="30" t="inlineStr">
        <is>
          <t>INE481G01011</t>
        </is>
      </c>
      <c r="C21" s="30" t="inlineStr">
        <is>
          <t>Cement &amp; Cement Products</t>
        </is>
      </c>
      <c r="D21" s="13" t="n">
        <v>21128</v>
      </c>
      <c r="E21" s="14" t="n">
        <v>2524.16</v>
      </c>
      <c r="F21" s="15" t="n">
        <v>0.0179</v>
      </c>
      <c r="G21" s="15" t="n"/>
    </row>
    <row r="22">
      <c r="A22" s="12" t="inlineStr">
        <is>
          <t>State Bank of India</t>
        </is>
      </c>
      <c r="B22" s="30" t="inlineStr">
        <is>
          <t>INE062A01020</t>
        </is>
      </c>
      <c r="C22" s="30" t="inlineStr">
        <is>
          <t>Banks</t>
        </is>
      </c>
      <c r="D22" s="13" t="n">
        <v>255570</v>
      </c>
      <c r="E22" s="14" t="n">
        <v>2394.69</v>
      </c>
      <c r="F22" s="15" t="n">
        <v>0.017</v>
      </c>
      <c r="G22" s="15" t="n"/>
    </row>
    <row r="23">
      <c r="A23" s="12" t="inlineStr">
        <is>
          <t>Sun Pharmaceutical Industries Ltd.</t>
        </is>
      </c>
      <c r="B23" s="30" t="inlineStr">
        <is>
          <t>INE044A01036</t>
        </is>
      </c>
      <c r="C23" s="30" t="inlineStr">
        <is>
          <t>Pharmaceuticals &amp; Biotechnology</t>
        </is>
      </c>
      <c r="D23" s="13" t="n">
        <v>139961</v>
      </c>
      <c r="E23" s="14" t="n">
        <v>2366.32</v>
      </c>
      <c r="F23" s="15" t="n">
        <v>0.0168</v>
      </c>
      <c r="G23" s="15" t="n"/>
    </row>
    <row r="24">
      <c r="A24" s="12" t="inlineStr">
        <is>
          <t>Muthoot Finance Ltd.</t>
        </is>
      </c>
      <c r="B24" s="30" t="inlineStr">
        <is>
          <t>INE414G01012</t>
        </is>
      </c>
      <c r="C24" s="30" t="inlineStr">
        <is>
          <t>Finance</t>
        </is>
      </c>
      <c r="D24" s="13" t="n">
        <v>72786</v>
      </c>
      <c r="E24" s="14" t="n">
        <v>2313.65</v>
      </c>
      <c r="F24" s="15" t="n">
        <v>0.0164</v>
      </c>
      <c r="G24" s="15" t="n"/>
    </row>
    <row r="25">
      <c r="A25" s="12" t="inlineStr">
        <is>
          <t>HDFC Life Insurance Company Ltd.</t>
        </is>
      </c>
      <c r="B25" s="30" t="inlineStr">
        <is>
          <t>INE795G01014</t>
        </is>
      </c>
      <c r="C25" s="30" t="inlineStr">
        <is>
          <t>Insurance</t>
        </is>
      </c>
      <c r="D25" s="13" t="n">
        <v>284541</v>
      </c>
      <c r="E25" s="14" t="n">
        <v>2082.41</v>
      </c>
      <c r="F25" s="15" t="n">
        <v>0.0148</v>
      </c>
      <c r="G25" s="15" t="n"/>
    </row>
    <row r="26">
      <c r="A26" s="12" t="inlineStr">
        <is>
          <t>HCL Technologies Ltd.</t>
        </is>
      </c>
      <c r="B26" s="30" t="inlineStr">
        <is>
          <t>INE860A01027</t>
        </is>
      </c>
      <c r="C26" s="30" t="inlineStr">
        <is>
          <t>IT - Software</t>
        </is>
      </c>
      <c r="D26" s="13" t="n">
        <v>131355</v>
      </c>
      <c r="E26" s="14" t="n">
        <v>2024.84</v>
      </c>
      <c r="F26" s="15" t="n">
        <v>0.0144</v>
      </c>
      <c r="G26" s="15" t="n"/>
    </row>
    <row r="27">
      <c r="A27" s="12" t="inlineStr">
        <is>
          <t>InterGlobe Aviation Ltd.</t>
        </is>
      </c>
      <c r="B27" s="30" t="inlineStr">
        <is>
          <t>INE646L01027</t>
        </is>
      </c>
      <c r="C27" s="30" t="inlineStr">
        <is>
          <t>Transport Services</t>
        </is>
      </c>
      <c r="D27" s="13" t="n">
        <v>34198</v>
      </c>
      <c r="E27" s="14" t="n">
        <v>1923.64</v>
      </c>
      <c r="F27" s="15" t="n">
        <v>0.0137</v>
      </c>
      <c r="G27" s="15" t="n"/>
    </row>
    <row r="28">
      <c r="A28" s="12" t="inlineStr">
        <is>
          <t>Hindalco Industries Ltd.</t>
        </is>
      </c>
      <c r="B28" s="30" t="inlineStr">
        <is>
          <t>INE038A01020</t>
        </is>
      </c>
      <c r="C28" s="30" t="inlineStr">
        <is>
          <t>Non - Ferrous Metals</t>
        </is>
      </c>
      <c r="D28" s="13" t="n">
        <v>198501</v>
      </c>
      <c r="E28" s="14" t="n">
        <v>1682.99</v>
      </c>
      <c r="F28" s="15" t="n">
        <v>0.012</v>
      </c>
      <c r="G28" s="15" t="n"/>
    </row>
    <row r="29">
      <c r="A29" s="12" t="inlineStr">
        <is>
          <t>Hero MotoCorp Ltd.</t>
        </is>
      </c>
      <c r="B29" s="30" t="inlineStr">
        <is>
          <t>INE158A01026</t>
        </is>
      </c>
      <c r="C29" s="30" t="inlineStr">
        <is>
          <t>Automobiles</t>
        </is>
      </c>
      <c r="D29" s="13" t="n">
        <v>29862</v>
      </c>
      <c r="E29" s="14" t="n">
        <v>1655.55</v>
      </c>
      <c r="F29" s="15" t="n">
        <v>0.0118</v>
      </c>
      <c r="G29" s="15" t="n"/>
    </row>
    <row r="30">
      <c r="A30" s="12" t="inlineStr">
        <is>
          <t>Asian Paints Ltd.</t>
        </is>
      </c>
      <c r="B30" s="30" t="inlineStr">
        <is>
          <t>INE021A01026</t>
        </is>
      </c>
      <c r="C30" s="30" t="inlineStr">
        <is>
          <t>Consumer Durables</t>
        </is>
      </c>
      <c r="D30" s="13" t="n">
        <v>65770</v>
      </c>
      <c r="E30" s="14" t="n">
        <v>1651.35</v>
      </c>
      <c r="F30" s="15" t="n">
        <v>0.0117</v>
      </c>
      <c r="G30" s="15" t="n"/>
    </row>
    <row r="31">
      <c r="A31" s="12" t="inlineStr">
        <is>
          <t>Kotak Mahindra Bank Ltd.</t>
        </is>
      </c>
      <c r="B31" s="30" t="inlineStr">
        <is>
          <t>INE237A01028</t>
        </is>
      </c>
      <c r="C31" s="30" t="inlineStr">
        <is>
          <t>Banks</t>
        </is>
      </c>
      <c r="D31" s="13" t="n">
        <v>77028</v>
      </c>
      <c r="E31" s="14" t="n">
        <v>1619.28</v>
      </c>
      <c r="F31" s="15" t="n">
        <v>0.0115</v>
      </c>
      <c r="G31" s="15" t="n"/>
    </row>
    <row r="32">
      <c r="A32" s="12" t="inlineStr">
        <is>
          <t>Eternal Ltd.</t>
        </is>
      </c>
      <c r="B32" s="30" t="inlineStr">
        <is>
          <t>INE758T01015</t>
        </is>
      </c>
      <c r="C32" s="30" t="inlineStr">
        <is>
          <t>Retailing</t>
        </is>
      </c>
      <c r="D32" s="13" t="n">
        <v>505625</v>
      </c>
      <c r="E32" s="14" t="n">
        <v>1606.62</v>
      </c>
      <c r="F32" s="15" t="n">
        <v>0.0114</v>
      </c>
      <c r="G32" s="15" t="n"/>
    </row>
    <row r="33">
      <c r="A33" s="12" t="inlineStr">
        <is>
          <t>Tata Consultancy Services Ltd.</t>
        </is>
      </c>
      <c r="B33" s="30" t="inlineStr">
        <is>
          <t>INE467B01029</t>
        </is>
      </c>
      <c r="C33" s="30" t="inlineStr">
        <is>
          <t>IT - Software</t>
        </is>
      </c>
      <c r="D33" s="13" t="n">
        <v>50811</v>
      </c>
      <c r="E33" s="14" t="n">
        <v>1553.8</v>
      </c>
      <c r="F33" s="15" t="n">
        <v>0.011</v>
      </c>
      <c r="G33" s="15" t="n"/>
    </row>
    <row r="34">
      <c r="A34" s="12" t="inlineStr">
        <is>
          <t>Torrent Pharmaceuticals Ltd.</t>
        </is>
      </c>
      <c r="B34" s="30" t="inlineStr">
        <is>
          <t>INE685A01028</t>
        </is>
      </c>
      <c r="C34" s="30" t="inlineStr">
        <is>
          <t>Pharmaceuticals &amp; Biotechnology</t>
        </is>
      </c>
      <c r="D34" s="13" t="n">
        <v>40419</v>
      </c>
      <c r="E34" s="14" t="n">
        <v>1438.96</v>
      </c>
      <c r="F34" s="15" t="n">
        <v>0.0102</v>
      </c>
      <c r="G34" s="15" t="n"/>
    </row>
    <row r="35">
      <c r="A35" s="12" t="inlineStr">
        <is>
          <t>Hindustan Unilever Ltd.</t>
        </is>
      </c>
      <c r="B35" s="30" t="inlineStr">
        <is>
          <t>INE030A01027</t>
        </is>
      </c>
      <c r="C35" s="30" t="inlineStr">
        <is>
          <t>Diversified FMCG</t>
        </is>
      </c>
      <c r="D35" s="13" t="n">
        <v>56993</v>
      </c>
      <c r="E35" s="14" t="n">
        <v>1405.16</v>
      </c>
      <c r="F35" s="15" t="n">
        <v>0.01</v>
      </c>
      <c r="G35" s="15" t="n"/>
    </row>
    <row r="36">
      <c r="A36" s="12" t="inlineStr">
        <is>
          <t>GE Vernova T&amp;D India Limited</t>
        </is>
      </c>
      <c r="B36" s="30" t="inlineStr">
        <is>
          <t>INE200A01026</t>
        </is>
      </c>
      <c r="C36" s="30" t="inlineStr">
        <is>
          <t>Electrical Equipment</t>
        </is>
      </c>
      <c r="D36" s="13" t="n">
        <v>45850</v>
      </c>
      <c r="E36" s="14" t="n">
        <v>1392.65</v>
      </c>
      <c r="F36" s="15" t="n">
        <v>0.009900000000000001</v>
      </c>
      <c r="G36" s="15" t="n"/>
    </row>
    <row r="37">
      <c r="A37" s="12" t="inlineStr">
        <is>
          <t>Britannia Industries Ltd.</t>
        </is>
      </c>
      <c r="B37" s="30" t="inlineStr">
        <is>
          <t>INE216A01030</t>
        </is>
      </c>
      <c r="C37" s="30" t="inlineStr">
        <is>
          <t>Food Products</t>
        </is>
      </c>
      <c r="D37" s="13" t="n">
        <v>22156</v>
      </c>
      <c r="E37" s="14" t="n">
        <v>1293.13</v>
      </c>
      <c r="F37" s="15" t="n">
        <v>0.0092</v>
      </c>
      <c r="G37" s="15" t="n"/>
    </row>
    <row r="38">
      <c r="A38" s="12" t="inlineStr">
        <is>
          <t>Aptus Value Housing Finance India Ltd.</t>
        </is>
      </c>
      <c r="B38" s="30" t="inlineStr">
        <is>
          <t>INE852O01025</t>
        </is>
      </c>
      <c r="C38" s="30" t="inlineStr">
        <is>
          <t>Finance</t>
        </is>
      </c>
      <c r="D38" s="13" t="n">
        <v>400000</v>
      </c>
      <c r="E38" s="14" t="n">
        <v>1270.4</v>
      </c>
      <c r="F38" s="15" t="n">
        <v>0.008999999999999999</v>
      </c>
      <c r="G38" s="15" t="n"/>
    </row>
    <row r="39">
      <c r="A39" s="12" t="inlineStr">
        <is>
          <t>AU Small Finance Bank Ltd.</t>
        </is>
      </c>
      <c r="B39" s="30" t="inlineStr">
        <is>
          <t>INE949L01017</t>
        </is>
      </c>
      <c r="C39" s="30" t="inlineStr">
        <is>
          <t>Banks</t>
        </is>
      </c>
      <c r="D39" s="13" t="n">
        <v>139707</v>
      </c>
      <c r="E39" s="14" t="n">
        <v>1226.42</v>
      </c>
      <c r="F39" s="15" t="n">
        <v>0.008699999999999999</v>
      </c>
      <c r="G39" s="15" t="n"/>
    </row>
    <row r="40">
      <c r="A40" s="12" t="inlineStr">
        <is>
          <t>TVS Motor Company Ltd.</t>
        </is>
      </c>
      <c r="B40" s="30" t="inlineStr">
        <is>
          <t>INE494B01023</t>
        </is>
      </c>
      <c r="C40" s="30" t="inlineStr">
        <is>
          <t>Automobiles</t>
        </is>
      </c>
      <c r="D40" s="13" t="n">
        <v>34195</v>
      </c>
      <c r="E40" s="14" t="n">
        <v>1199.8</v>
      </c>
      <c r="F40" s="15" t="n">
        <v>0.008500000000000001</v>
      </c>
      <c r="G40" s="15" t="n"/>
    </row>
    <row r="41">
      <c r="A41" s="12" t="inlineStr">
        <is>
          <t>Divi's Laboratories Ltd.</t>
        </is>
      </c>
      <c r="B41" s="30" t="inlineStr">
        <is>
          <t>INE361B01024</t>
        </is>
      </c>
      <c r="C41" s="30" t="inlineStr">
        <is>
          <t>Pharmaceuticals &amp; Biotechnology</t>
        </is>
      </c>
      <c r="D41" s="13" t="n">
        <v>17516</v>
      </c>
      <c r="E41" s="14" t="n">
        <v>1180.23</v>
      </c>
      <c r="F41" s="15" t="n">
        <v>0.008399999999999999</v>
      </c>
      <c r="G41" s="15" t="n"/>
    </row>
    <row r="42">
      <c r="A42" s="12" t="inlineStr">
        <is>
          <t>Oil &amp; Natural Gas Corporation Ltd.</t>
        </is>
      </c>
      <c r="B42" s="30" t="inlineStr">
        <is>
          <t>INE213A01029</t>
        </is>
      </c>
      <c r="C42" s="30" t="inlineStr">
        <is>
          <t>Oil</t>
        </is>
      </c>
      <c r="D42" s="13" t="n">
        <v>435238</v>
      </c>
      <c r="E42" s="14" t="n">
        <v>1111.47</v>
      </c>
      <c r="F42" s="15" t="n">
        <v>0.007900000000000001</v>
      </c>
      <c r="G42" s="15" t="n"/>
    </row>
    <row r="43">
      <c r="A43" s="12" t="inlineStr">
        <is>
          <t>Eicher Motors Ltd.</t>
        </is>
      </c>
      <c r="B43" s="30" t="inlineStr">
        <is>
          <t>INE066A01021</t>
        </is>
      </c>
      <c r="C43" s="30" t="inlineStr">
        <is>
          <t>Automobiles</t>
        </is>
      </c>
      <c r="D43" s="13" t="n">
        <v>15695</v>
      </c>
      <c r="E43" s="14" t="n">
        <v>1099.75</v>
      </c>
      <c r="F43" s="15" t="n">
        <v>0.0078</v>
      </c>
      <c r="G43" s="15" t="n"/>
    </row>
    <row r="44">
      <c r="A44" s="12" t="inlineStr">
        <is>
          <t>Tata Power Company Ltd.</t>
        </is>
      </c>
      <c r="B44" s="30" t="inlineStr">
        <is>
          <t>INE245A01021</t>
        </is>
      </c>
      <c r="C44" s="30" t="inlineStr">
        <is>
          <t>Power</t>
        </is>
      </c>
      <c r="D44" s="13" t="n">
        <v>267214</v>
      </c>
      <c r="E44" s="14" t="n">
        <v>1081.95</v>
      </c>
      <c r="F44" s="15" t="n">
        <v>0.0077</v>
      </c>
      <c r="G44" s="15" t="n"/>
    </row>
    <row r="45">
      <c r="A45" s="12" t="inlineStr">
        <is>
          <t>Pidilite Industries Ltd.</t>
        </is>
      </c>
      <c r="B45" s="30" t="inlineStr">
        <is>
          <t>INE318A01026</t>
        </is>
      </c>
      <c r="C45" s="30" t="inlineStr">
        <is>
          <t>Chemicals &amp; Petrochemicals</t>
        </is>
      </c>
      <c r="D45" s="13" t="n">
        <v>73262</v>
      </c>
      <c r="E45" s="14" t="n">
        <v>1058.34</v>
      </c>
      <c r="F45" s="15" t="n">
        <v>0.0075</v>
      </c>
      <c r="G45" s="15" t="n"/>
    </row>
    <row r="46">
      <c r="A46" s="12" t="inlineStr">
        <is>
          <t>SBI Life Insurance Company Ltd.</t>
        </is>
      </c>
      <c r="B46" s="30" t="inlineStr">
        <is>
          <t>INE123W01016</t>
        </is>
      </c>
      <c r="C46" s="30" t="inlineStr">
        <is>
          <t>Insurance</t>
        </is>
      </c>
      <c r="D46" s="13" t="n">
        <v>53275</v>
      </c>
      <c r="E46" s="14" t="n">
        <v>1041.9</v>
      </c>
      <c r="F46" s="15" t="n">
        <v>0.0074</v>
      </c>
      <c r="G46" s="15" t="n"/>
    </row>
    <row r="47">
      <c r="A47" s="12" t="inlineStr">
        <is>
          <t>Schaeffler India Ltd.</t>
        </is>
      </c>
      <c r="B47" s="30" t="inlineStr">
        <is>
          <t>INE513A01022</t>
        </is>
      </c>
      <c r="C47" s="30" t="inlineStr">
        <is>
          <t>Auto Components</t>
        </is>
      </c>
      <c r="D47" s="13" t="n">
        <v>25646</v>
      </c>
      <c r="E47" s="14" t="n">
        <v>1031.33</v>
      </c>
      <c r="F47" s="15" t="n">
        <v>0.0073</v>
      </c>
      <c r="G47" s="15" t="n"/>
    </row>
    <row r="48">
      <c r="A48" s="12" t="inlineStr">
        <is>
          <t>Indian Bank</t>
        </is>
      </c>
      <c r="B48" s="30" t="inlineStr">
        <is>
          <t>INE562A01011</t>
        </is>
      </c>
      <c r="C48" s="30" t="inlineStr">
        <is>
          <t>Banks</t>
        </is>
      </c>
      <c r="D48" s="13" t="n">
        <v>120097</v>
      </c>
      <c r="E48" s="14" t="n">
        <v>1031.27</v>
      </c>
      <c r="F48" s="15" t="n">
        <v>0.0073</v>
      </c>
      <c r="G48" s="15" t="n"/>
    </row>
    <row r="49">
      <c r="A49" s="12" t="inlineStr">
        <is>
          <t>Cummins India Ltd.</t>
        </is>
      </c>
      <c r="B49" s="30" t="inlineStr">
        <is>
          <t>INE298A01020</t>
        </is>
      </c>
      <c r="C49" s="30" t="inlineStr">
        <is>
          <t>Industrial Products</t>
        </is>
      </c>
      <c r="D49" s="13" t="n">
        <v>23106</v>
      </c>
      <c r="E49" s="14" t="n">
        <v>1003.75</v>
      </c>
      <c r="F49" s="15" t="n">
        <v>0.0071</v>
      </c>
      <c r="G49" s="15" t="n"/>
    </row>
    <row r="50">
      <c r="A50" s="12" t="inlineStr">
        <is>
          <t>Bharat Electronics Ltd.</t>
        </is>
      </c>
      <c r="B50" s="30" t="inlineStr">
        <is>
          <t>INE263A01024</t>
        </is>
      </c>
      <c r="C50" s="30" t="inlineStr">
        <is>
          <t>Aerospace &amp; Defense</t>
        </is>
      </c>
      <c r="D50" s="13" t="n">
        <v>231071</v>
      </c>
      <c r="E50" s="14" t="n">
        <v>984.59</v>
      </c>
      <c r="F50" s="15" t="n">
        <v>0.007</v>
      </c>
      <c r="G50" s="15" t="n"/>
    </row>
    <row r="51">
      <c r="A51" s="12" t="inlineStr">
        <is>
          <t>Avenue Supermarts Ltd.</t>
        </is>
      </c>
      <c r="B51" s="30" t="inlineStr">
        <is>
          <t>INE192R01011</t>
        </is>
      </c>
      <c r="C51" s="30" t="inlineStr">
        <is>
          <t>Retailing</t>
        </is>
      </c>
      <c r="D51" s="13" t="n">
        <v>23132</v>
      </c>
      <c r="E51" s="14" t="n">
        <v>960.79</v>
      </c>
      <c r="F51" s="15" t="n">
        <v>0.0068</v>
      </c>
      <c r="G51" s="15" t="n"/>
    </row>
    <row r="52">
      <c r="A52" s="12" t="inlineStr">
        <is>
          <t>Cipla Ltd.</t>
        </is>
      </c>
      <c r="B52" s="30" t="inlineStr">
        <is>
          <t>INE059A01026</t>
        </is>
      </c>
      <c r="C52" s="30" t="inlineStr">
        <is>
          <t>Pharmaceuticals &amp; Biotechnology</t>
        </is>
      </c>
      <c r="D52" s="13" t="n">
        <v>63501</v>
      </c>
      <c r="E52" s="14" t="n">
        <v>953.34</v>
      </c>
      <c r="F52" s="15" t="n">
        <v>0.0068</v>
      </c>
      <c r="G52" s="15" t="n"/>
    </row>
    <row r="53">
      <c r="A53" s="12" t="inlineStr">
        <is>
          <t>The Indian Hotels Company Ltd.</t>
        </is>
      </c>
      <c r="B53" s="30" t="inlineStr">
        <is>
          <t>INE053A01029</t>
        </is>
      </c>
      <c r="C53" s="30" t="inlineStr">
        <is>
          <t>Leisure Services</t>
        </is>
      </c>
      <c r="D53" s="13" t="n">
        <v>126967</v>
      </c>
      <c r="E53" s="14" t="n">
        <v>941.84</v>
      </c>
      <c r="F53" s="15" t="n">
        <v>0.0067</v>
      </c>
      <c r="G53" s="15" t="n"/>
    </row>
    <row r="54">
      <c r="A54" s="12" t="inlineStr">
        <is>
          <t>Dr. Reddy's Laboratories Ltd.</t>
        </is>
      </c>
      <c r="B54" s="30" t="inlineStr">
        <is>
          <t>INE089A01031</t>
        </is>
      </c>
      <c r="C54" s="30" t="inlineStr">
        <is>
          <t>Pharmaceuticals &amp; Biotechnology</t>
        </is>
      </c>
      <c r="D54" s="13" t="n">
        <v>78133</v>
      </c>
      <c r="E54" s="14" t="n">
        <v>935.72</v>
      </c>
      <c r="F54" s="15" t="n">
        <v>0.0066</v>
      </c>
      <c r="G54" s="15" t="n"/>
    </row>
    <row r="55">
      <c r="A55" s="12" t="inlineStr">
        <is>
          <t>Persistent Systems Ltd.</t>
        </is>
      </c>
      <c r="B55" s="30" t="inlineStr">
        <is>
          <t>INE262H01021</t>
        </is>
      </c>
      <c r="C55" s="30" t="inlineStr">
        <is>
          <t>IT - Software</t>
        </is>
      </c>
      <c r="D55" s="13" t="n">
        <v>15184</v>
      </c>
      <c r="E55" s="14" t="n">
        <v>898.38</v>
      </c>
      <c r="F55" s="15" t="n">
        <v>0.0064</v>
      </c>
      <c r="G55" s="15" t="n"/>
    </row>
    <row r="56">
      <c r="A56" s="12" t="inlineStr">
        <is>
          <t>Bosch Ltd.</t>
        </is>
      </c>
      <c r="B56" s="30" t="inlineStr">
        <is>
          <t>INE323A01026</t>
        </is>
      </c>
      <c r="C56" s="30" t="inlineStr">
        <is>
          <t>Auto Components</t>
        </is>
      </c>
      <c r="D56" s="13" t="n">
        <v>2381</v>
      </c>
      <c r="E56" s="14" t="n">
        <v>886.8</v>
      </c>
      <c r="F56" s="15" t="n">
        <v>0.0063</v>
      </c>
      <c r="G56" s="15" t="n"/>
    </row>
    <row r="57">
      <c r="A57" s="12" t="inlineStr">
        <is>
          <t>Indian Railway Catering &amp;Tou. Corp. Ltd.</t>
        </is>
      </c>
      <c r="B57" s="30" t="inlineStr">
        <is>
          <t>INE335Y01020</t>
        </is>
      </c>
      <c r="C57" s="30" t="inlineStr">
        <is>
          <t>Leisure Services</t>
        </is>
      </c>
      <c r="D57" s="13" t="n">
        <v>123332</v>
      </c>
      <c r="E57" s="14" t="n">
        <v>886.39</v>
      </c>
      <c r="F57" s="15" t="n">
        <v>0.0063</v>
      </c>
      <c r="G57" s="15" t="n"/>
    </row>
    <row r="58">
      <c r="A58" s="12" t="inlineStr">
        <is>
          <t>Urban Company Ltd.</t>
        </is>
      </c>
      <c r="B58" s="30" t="inlineStr">
        <is>
          <t>INE0CAZ01013</t>
        </is>
      </c>
      <c r="C58" s="30" t="inlineStr">
        <is>
          <t>Retailing</t>
        </is>
      </c>
      <c r="D58" s="13" t="n">
        <v>526216</v>
      </c>
      <c r="E58" s="14" t="n">
        <v>830.11</v>
      </c>
      <c r="F58" s="15" t="n">
        <v>0.0059</v>
      </c>
      <c r="G58" s="15" t="n"/>
    </row>
    <row r="59">
      <c r="A59" s="12" t="inlineStr">
        <is>
          <t>Solar Industries India Ltd.</t>
        </is>
      </c>
      <c r="B59" s="30" t="inlineStr">
        <is>
          <t>INE343H01029</t>
        </is>
      </c>
      <c r="C59" s="30" t="inlineStr">
        <is>
          <t>Chemicals &amp; Petrochemicals</t>
        </is>
      </c>
      <c r="D59" s="13" t="n">
        <v>5851</v>
      </c>
      <c r="E59" s="14" t="n">
        <v>812</v>
      </c>
      <c r="F59" s="15" t="n">
        <v>0.0058</v>
      </c>
      <c r="G59" s="15" t="n"/>
    </row>
    <row r="60">
      <c r="A60" s="12" t="inlineStr">
        <is>
          <t>LG Electronics India Ltd.</t>
        </is>
      </c>
      <c r="B60" s="30" t="inlineStr">
        <is>
          <t>INE324D01010</t>
        </is>
      </c>
      <c r="C60" s="30" t="inlineStr">
        <is>
          <t>Consumer Durables</t>
        </is>
      </c>
      <c r="D60" s="13" t="n">
        <v>48204</v>
      </c>
      <c r="E60" s="14" t="n">
        <v>801.92</v>
      </c>
      <c r="F60" s="15" t="n">
        <v>0.0057</v>
      </c>
      <c r="G60" s="15" t="n"/>
    </row>
    <row r="61">
      <c r="A61" s="12" t="inlineStr">
        <is>
          <t>Mphasis Ltd.</t>
        </is>
      </c>
      <c r="B61" s="30" t="inlineStr">
        <is>
          <t>INE356A01018</t>
        </is>
      </c>
      <c r="C61" s="30" t="inlineStr">
        <is>
          <t>IT - Software</t>
        </is>
      </c>
      <c r="D61" s="13" t="n">
        <v>27967</v>
      </c>
      <c r="E61" s="14" t="n">
        <v>773.12</v>
      </c>
      <c r="F61" s="15" t="n">
        <v>0.0055</v>
      </c>
      <c r="G61" s="15" t="n"/>
    </row>
    <row r="62">
      <c r="A62" s="12" t="inlineStr">
        <is>
          <t>Fortis Healthcare Ltd.</t>
        </is>
      </c>
      <c r="B62" s="30" t="inlineStr">
        <is>
          <t>INE061F01013</t>
        </is>
      </c>
      <c r="C62" s="30" t="inlineStr">
        <is>
          <t>Healthcare Services</t>
        </is>
      </c>
      <c r="D62" s="13" t="n">
        <v>74013</v>
      </c>
      <c r="E62" s="14" t="n">
        <v>757.1900000000001</v>
      </c>
      <c r="F62" s="15" t="n">
        <v>0.0054</v>
      </c>
      <c r="G62" s="15" t="n"/>
    </row>
    <row r="63">
      <c r="A63" s="12" t="inlineStr">
        <is>
          <t>Tata Motors Passenger Vehicles Ltd.</t>
        </is>
      </c>
      <c r="B63" s="30" t="inlineStr">
        <is>
          <t>INE155A01022</t>
        </is>
      </c>
      <c r="C63" s="30" t="inlineStr">
        <is>
          <t>Automobiles</t>
        </is>
      </c>
      <c r="D63" s="13" t="n">
        <v>180252</v>
      </c>
      <c r="E63" s="14" t="n">
        <v>739.03</v>
      </c>
      <c r="F63" s="15" t="n">
        <v>0.0052</v>
      </c>
      <c r="G63" s="15" t="n"/>
    </row>
    <row r="64">
      <c r="A64" s="12" t="inlineStr">
        <is>
          <t>Samvardhana Motherson International Ltd.</t>
        </is>
      </c>
      <c r="B64" s="30" t="inlineStr">
        <is>
          <t>INE775A01035</t>
        </is>
      </c>
      <c r="C64" s="30" t="inlineStr">
        <is>
          <t>Auto Components</t>
        </is>
      </c>
      <c r="D64" s="13" t="n">
        <v>687674</v>
      </c>
      <c r="E64" s="14" t="n">
        <v>724.74</v>
      </c>
      <c r="F64" s="15" t="n">
        <v>0.0051</v>
      </c>
      <c r="G64" s="15" t="n"/>
    </row>
    <row r="65">
      <c r="A65" s="12" t="inlineStr">
        <is>
          <t>Tata Steel Ltd.</t>
        </is>
      </c>
      <c r="B65" s="30" t="inlineStr">
        <is>
          <t>INE081A01020</t>
        </is>
      </c>
      <c r="C65" s="30" t="inlineStr">
        <is>
          <t>Ferrous Metals</t>
        </is>
      </c>
      <c r="D65" s="13" t="n">
        <v>396363</v>
      </c>
      <c r="E65" s="14" t="n">
        <v>724.71</v>
      </c>
      <c r="F65" s="15" t="n">
        <v>0.0051</v>
      </c>
      <c r="G65" s="15" t="n"/>
    </row>
    <row r="66">
      <c r="A66" s="12" t="inlineStr">
        <is>
          <t>Power Grid Corporation of India Ltd.</t>
        </is>
      </c>
      <c r="B66" s="30" t="inlineStr">
        <is>
          <t>INE752E01010</t>
        </is>
      </c>
      <c r="C66" s="30" t="inlineStr">
        <is>
          <t>Power</t>
        </is>
      </c>
      <c r="D66" s="13" t="n">
        <v>250236</v>
      </c>
      <c r="E66" s="14" t="n">
        <v>721.0599999999999</v>
      </c>
      <c r="F66" s="15" t="n">
        <v>0.0051</v>
      </c>
      <c r="G66" s="15" t="n"/>
    </row>
    <row r="67">
      <c r="A67" s="12" t="inlineStr">
        <is>
          <t>United Spirits Ltd.</t>
        </is>
      </c>
      <c r="B67" s="30" t="inlineStr">
        <is>
          <t>INE854D01024</t>
        </is>
      </c>
      <c r="C67" s="30" t="inlineStr">
        <is>
          <t>Beverages</t>
        </is>
      </c>
      <c r="D67" s="13" t="n">
        <v>48987</v>
      </c>
      <c r="E67" s="14" t="n">
        <v>701.2</v>
      </c>
      <c r="F67" s="15" t="n">
        <v>0.005</v>
      </c>
      <c r="G67" s="15" t="n"/>
    </row>
    <row r="68">
      <c r="A68" s="12" t="inlineStr">
        <is>
          <t>Polycab India Ltd.</t>
        </is>
      </c>
      <c r="B68" s="30" t="inlineStr">
        <is>
          <t>INE455K01017</t>
        </is>
      </c>
      <c r="C68" s="30" t="inlineStr">
        <is>
          <t>Industrial Products</t>
        </is>
      </c>
      <c r="D68" s="13" t="n">
        <v>9000</v>
      </c>
      <c r="E68" s="14" t="n">
        <v>693.36</v>
      </c>
      <c r="F68" s="15" t="n">
        <v>0.0049</v>
      </c>
      <c r="G68" s="15" t="n"/>
    </row>
    <row r="69">
      <c r="A69" s="12" t="inlineStr">
        <is>
          <t>Lupin Ltd.</t>
        </is>
      </c>
      <c r="B69" s="30" t="inlineStr">
        <is>
          <t>INE326A01037</t>
        </is>
      </c>
      <c r="C69" s="30" t="inlineStr">
        <is>
          <t>Pharmaceuticals &amp; Biotechnology</t>
        </is>
      </c>
      <c r="D69" s="13" t="n">
        <v>33138</v>
      </c>
      <c r="E69" s="14" t="n">
        <v>650.66</v>
      </c>
      <c r="F69" s="15" t="n">
        <v>0.0046</v>
      </c>
      <c r="G69" s="15" t="n"/>
    </row>
    <row r="70">
      <c r="A70" s="12" t="inlineStr">
        <is>
          <t>Hyundai Motor India Ltd.</t>
        </is>
      </c>
      <c r="B70" s="30" t="inlineStr">
        <is>
          <t>INE0V6F01027</t>
        </is>
      </c>
      <c r="C70" s="30" t="inlineStr">
        <is>
          <t>Automobiles</t>
        </is>
      </c>
      <c r="D70" s="13" t="n">
        <v>26198</v>
      </c>
      <c r="E70" s="14" t="n">
        <v>638.89</v>
      </c>
      <c r="F70" s="15" t="n">
        <v>0.0045</v>
      </c>
      <c r="G70" s="15" t="n"/>
    </row>
    <row r="71">
      <c r="A71" s="12" t="inlineStr">
        <is>
          <t>Max Healthcare Institute Ltd.</t>
        </is>
      </c>
      <c r="B71" s="30" t="inlineStr">
        <is>
          <t>INE027H01010</t>
        </is>
      </c>
      <c r="C71" s="30" t="inlineStr">
        <is>
          <t>Healthcare Services</t>
        </is>
      </c>
      <c r="D71" s="13" t="n">
        <v>54520</v>
      </c>
      <c r="E71" s="14" t="n">
        <v>625.78</v>
      </c>
      <c r="F71" s="15" t="n">
        <v>0.0044</v>
      </c>
      <c r="G71" s="15" t="n"/>
    </row>
    <row r="72">
      <c r="A72" s="12" t="inlineStr">
        <is>
          <t>Mankind Pharma Ltd.</t>
        </is>
      </c>
      <c r="B72" s="30" t="inlineStr">
        <is>
          <t>INE634S01028</t>
        </is>
      </c>
      <c r="C72" s="30" t="inlineStr">
        <is>
          <t>Pharmaceuticals &amp; Biotechnology</t>
        </is>
      </c>
      <c r="D72" s="13" t="n">
        <v>25858</v>
      </c>
      <c r="E72" s="14" t="n">
        <v>616.45</v>
      </c>
      <c r="F72" s="15" t="n">
        <v>0.0044</v>
      </c>
      <c r="G72" s="15" t="n"/>
    </row>
    <row r="73">
      <c r="A73" s="12" t="inlineStr">
        <is>
          <t>Seshaasai Technologies Ltd.</t>
        </is>
      </c>
      <c r="B73" s="30" t="inlineStr">
        <is>
          <t>INE04VU01023</t>
        </is>
      </c>
      <c r="C73" s="30" t="inlineStr">
        <is>
          <t>Financial Technology (Fintech)</t>
        </is>
      </c>
      <c r="D73" s="13" t="n">
        <v>161552</v>
      </c>
      <c r="E73" s="14" t="n">
        <v>603.8</v>
      </c>
      <c r="F73" s="15" t="n">
        <v>0.0043</v>
      </c>
      <c r="G73" s="15" t="n"/>
    </row>
    <row r="74">
      <c r="A74" s="12" t="inlineStr">
        <is>
          <t>Tata Consumer Products Ltd.</t>
        </is>
      </c>
      <c r="B74" s="30" t="inlineStr">
        <is>
          <t>INE192A01025</t>
        </is>
      </c>
      <c r="C74" s="30" t="inlineStr">
        <is>
          <t>Agricultural Food &amp; other Products</t>
        </is>
      </c>
      <c r="D74" s="13" t="n">
        <v>48450</v>
      </c>
      <c r="E74" s="14" t="n">
        <v>564.4400000000001</v>
      </c>
      <c r="F74" s="15" t="n">
        <v>0.004</v>
      </c>
      <c r="G74" s="15" t="n"/>
    </row>
    <row r="75">
      <c r="A75" s="12" t="inlineStr">
        <is>
          <t>Zydus Lifesciences Ltd.</t>
        </is>
      </c>
      <c r="B75" s="30" t="inlineStr">
        <is>
          <t>INE010B01027</t>
        </is>
      </c>
      <c r="C75" s="30" t="inlineStr">
        <is>
          <t>Pharmaceuticals &amp; Biotechnology</t>
        </is>
      </c>
      <c r="D75" s="13" t="n">
        <v>55300</v>
      </c>
      <c r="E75" s="14" t="n">
        <v>538.87</v>
      </c>
      <c r="F75" s="15" t="n">
        <v>0.0038</v>
      </c>
      <c r="G75" s="15" t="n"/>
    </row>
    <row r="76">
      <c r="A76" s="12" t="inlineStr">
        <is>
          <t>Bharti Hexacom Ltd.</t>
        </is>
      </c>
      <c r="B76" s="30" t="inlineStr">
        <is>
          <t>INE343G01021</t>
        </is>
      </c>
      <c r="C76" s="30" t="inlineStr">
        <is>
          <t>Telecom - Services</t>
        </is>
      </c>
      <c r="D76" s="13" t="n">
        <v>26816</v>
      </c>
      <c r="E76" s="14" t="n">
        <v>498.99</v>
      </c>
      <c r="F76" s="15" t="n">
        <v>0.0035</v>
      </c>
      <c r="G76" s="15" t="n"/>
    </row>
    <row r="77">
      <c r="A77" s="12" t="inlineStr">
        <is>
          <t>Abbott India Ltd.</t>
        </is>
      </c>
      <c r="B77" s="30" t="inlineStr">
        <is>
          <t>INE358A01014</t>
        </is>
      </c>
      <c r="C77" s="30" t="inlineStr">
        <is>
          <t>Pharmaceuticals &amp; Biotechnology</t>
        </is>
      </c>
      <c r="D77" s="13" t="n">
        <v>1711</v>
      </c>
      <c r="E77" s="14" t="n">
        <v>496.1</v>
      </c>
      <c r="F77" s="15" t="n">
        <v>0.0035</v>
      </c>
      <c r="G77" s="15" t="n"/>
    </row>
    <row r="78">
      <c r="A78" s="12" t="inlineStr">
        <is>
          <t>TML Commercial Vehicles Ltd.</t>
        </is>
      </c>
      <c r="B78" s="30" t="inlineStr">
        <is>
          <t>INE1TAE01010</t>
        </is>
      </c>
      <c r="C78" s="30" t="inlineStr">
        <is>
          <t>Agricultural, Commercial &amp; Construction Vehicles</t>
        </is>
      </c>
      <c r="D78" s="13" t="n">
        <v>180252</v>
      </c>
      <c r="E78" s="14" t="n">
        <v>470.01</v>
      </c>
      <c r="F78" s="15" t="n">
        <v>0.0033</v>
      </c>
      <c r="G78" s="15" t="n"/>
    </row>
    <row r="79">
      <c r="A79" s="12" t="inlineStr">
        <is>
          <t>Glenmark Pharmaceuticals Ltd.</t>
        </is>
      </c>
      <c r="B79" s="30" t="inlineStr">
        <is>
          <t>INE935A01035</t>
        </is>
      </c>
      <c r="C79" s="30" t="inlineStr">
        <is>
          <t>Pharmaceuticals &amp; Biotechnology</t>
        </is>
      </c>
      <c r="D79" s="13" t="n">
        <v>23940</v>
      </c>
      <c r="E79" s="14" t="n">
        <v>452.75</v>
      </c>
      <c r="F79" s="15" t="n">
        <v>0.0032</v>
      </c>
      <c r="G79" s="15" t="n"/>
    </row>
    <row r="80">
      <c r="A80" s="12" t="inlineStr">
        <is>
          <t>HDB Financial Services Ltd.</t>
        </is>
      </c>
      <c r="B80" s="30" t="inlineStr">
        <is>
          <t>INE756I01012</t>
        </is>
      </c>
      <c r="C80" s="30" t="inlineStr">
        <is>
          <t>Finance</t>
        </is>
      </c>
      <c r="D80" s="13" t="n">
        <v>40188</v>
      </c>
      <c r="E80" s="14" t="n">
        <v>293.89</v>
      </c>
      <c r="F80" s="15" t="n">
        <v>0.0021</v>
      </c>
      <c r="G80" s="15" t="n"/>
    </row>
    <row r="81">
      <c r="A81" s="12" t="inlineStr">
        <is>
          <t>Unimech Aerospace And Manufacturing Ltd.</t>
        </is>
      </c>
      <c r="B81" s="30" t="inlineStr">
        <is>
          <t>INE0U3I01011</t>
        </is>
      </c>
      <c r="C81" s="30" t="inlineStr">
        <is>
          <t>Aerospace &amp; Defense</t>
        </is>
      </c>
      <c r="D81" s="13" t="n">
        <v>4864</v>
      </c>
      <c r="E81" s="14" t="n">
        <v>49.13</v>
      </c>
      <c r="F81" s="15" t="n">
        <v>0.0003</v>
      </c>
      <c r="G81" s="15" t="n"/>
    </row>
    <row r="82">
      <c r="A82" s="12" t="inlineStr">
        <is>
          <t>Page Industries Ltd.</t>
        </is>
      </c>
      <c r="B82" s="30" t="inlineStr">
        <is>
          <t>INE761H01022</t>
        </is>
      </c>
      <c r="C82" s="30" t="inlineStr">
        <is>
          <t>Textiles &amp; Apparels</t>
        </is>
      </c>
      <c r="D82" s="13" t="n">
        <v>4</v>
      </c>
      <c r="E82" s="14" t="n">
        <v>1.65</v>
      </c>
      <c r="F82" s="15" t="n">
        <v>0</v>
      </c>
      <c r="G82" s="15" t="n"/>
    </row>
    <row r="83">
      <c r="A83" s="12" t="inlineStr">
        <is>
          <t>Cholamandalam Investment &amp; Finance Company Ltd.</t>
        </is>
      </c>
      <c r="B83" s="30" t="inlineStr">
        <is>
          <t>INE121A01024</t>
        </is>
      </c>
      <c r="C83" s="30" t="inlineStr">
        <is>
          <t>Finance</t>
        </is>
      </c>
      <c r="D83" s="13" t="n">
        <v>13</v>
      </c>
      <c r="E83" s="14" t="n">
        <v>0.22</v>
      </c>
      <c r="F83" s="15" t="n">
        <v>0</v>
      </c>
      <c r="G83" s="15" t="n"/>
    </row>
    <row r="84">
      <c r="A84" s="16" t="inlineStr">
        <is>
          <t>Sub Total</t>
        </is>
      </c>
      <c r="B84" s="31" t="n"/>
      <c r="C84" s="31" t="n"/>
      <c r="D84" s="17" t="n"/>
      <c r="E84" s="37">
        <f>SUM(E8:E83)</f>
        <v/>
      </c>
      <c r="F84" s="38">
        <f>SUM(F8:F83)</f>
        <v/>
      </c>
      <c r="G84" s="20" t="n"/>
    </row>
    <row r="85">
      <c r="A85" s="16" t="n"/>
      <c r="B85" s="31" t="n"/>
      <c r="C85" s="31" t="n"/>
      <c r="D85" s="17" t="n"/>
      <c r="E85" s="41" t="n"/>
      <c r="F85" s="20" t="n"/>
      <c r="G85" s="20" t="n"/>
    </row>
    <row r="86">
      <c r="A86" s="69" t="inlineStr">
        <is>
          <t>Debt Instruments</t>
        </is>
      </c>
      <c r="B86" s="31" t="n"/>
      <c r="C86" s="31" t="n"/>
      <c r="D86" s="17" t="n"/>
      <c r="E86" s="41" t="n"/>
      <c r="F86" s="20" t="n"/>
      <c r="G86" s="20" t="n"/>
    </row>
    <row r="87">
      <c r="A87" s="69" t="inlineStr">
        <is>
          <t>(a) Non-convertible Preference share</t>
        </is>
      </c>
      <c r="B87" s="31" t="n"/>
      <c r="C87" s="31" t="n"/>
      <c r="D87" s="17" t="n"/>
      <c r="E87" s="41" t="n"/>
      <c r="F87" s="20" t="n"/>
      <c r="G87" s="20" t="n"/>
    </row>
    <row r="88">
      <c r="A88" s="69" t="inlineStr">
        <is>
          <t>Listed / Awaiting listing on Stock Exchanges</t>
        </is>
      </c>
      <c r="B88" s="30" t="n"/>
      <c r="C88" s="30" t="n"/>
      <c r="D88" s="13" t="n"/>
      <c r="E88" s="14" t="n"/>
      <c r="F88" s="15" t="n"/>
      <c r="G88" s="15" t="n"/>
    </row>
    <row r="89">
      <c r="A89" s="12" t="inlineStr">
        <is>
          <t>6% TVS MOTOR CO LTD NCRPS 01-09-2026</t>
        </is>
      </c>
      <c r="B89" s="30" t="inlineStr">
        <is>
          <t>INE494B04019</t>
        </is>
      </c>
      <c r="C89" s="30" t="inlineStr">
        <is>
          <t>Automobiles</t>
        </is>
      </c>
      <c r="D89" s="13" t="n">
        <v>136780</v>
      </c>
      <c r="E89" s="14" t="n">
        <v>13.8</v>
      </c>
      <c r="F89" s="15" t="n">
        <v>0.0001</v>
      </c>
      <c r="G89" s="15" t="n"/>
    </row>
    <row r="90">
      <c r="A90" s="16" t="inlineStr">
        <is>
          <t>Sub Total</t>
        </is>
      </c>
      <c r="B90" s="31" t="n"/>
      <c r="C90" s="31" t="n"/>
      <c r="D90" s="17" t="n"/>
      <c r="E90" s="37" t="n">
        <v>13.8</v>
      </c>
      <c r="F90" s="38" t="n">
        <v>0.0001</v>
      </c>
      <c r="G90" s="20" t="n"/>
    </row>
    <row r="91">
      <c r="A91" s="21" t="inlineStr">
        <is>
          <t>TOTAL</t>
        </is>
      </c>
      <c r="B91" s="32" t="n"/>
      <c r="C91" s="32" t="n"/>
      <c r="D91" s="22" t="n"/>
      <c r="E91" s="27" t="n">
        <v>136016.35</v>
      </c>
      <c r="F91" s="28" t="n">
        <v>0.9656</v>
      </c>
      <c r="G91" s="20" t="n"/>
    </row>
    <row r="92">
      <c r="A92" s="12" t="n"/>
      <c r="B92" s="30" t="n"/>
      <c r="C92" s="30" t="n"/>
      <c r="D92" s="13" t="n"/>
      <c r="E92" s="14" t="n"/>
      <c r="F92" s="15" t="n"/>
      <c r="G92" s="15" t="n"/>
    </row>
    <row r="93">
      <c r="A93" s="16" t="inlineStr">
        <is>
          <t>Derivatives</t>
        </is>
      </c>
      <c r="B93" s="30" t="n"/>
      <c r="C93" s="30" t="n"/>
      <c r="D93" s="13" t="n"/>
      <c r="E93" s="14" t="n"/>
      <c r="F93" s="15" t="n"/>
      <c r="G93" s="15" t="n"/>
    </row>
    <row r="94">
      <c r="A94" s="16" t="inlineStr">
        <is>
          <t>(a) Index/Stock Future</t>
        </is>
      </c>
      <c r="B94" s="30" t="n"/>
      <c r="C94" s="30" t="n"/>
      <c r="D94" s="13" t="n"/>
      <c r="E94" s="14" t="n"/>
      <c r="F94" s="15" t="n"/>
      <c r="G94" s="15" t="n"/>
    </row>
    <row r="95">
      <c r="A95" s="12" t="inlineStr">
        <is>
          <t>Cholamandalam Investment &amp; Finance Company Ltd.25/11/2025</t>
        </is>
      </c>
      <c r="B95" s="30" t="n"/>
      <c r="C95" s="30" t="inlineStr">
        <is>
          <t>Finance</t>
        </is>
      </c>
      <c r="D95" s="13" t="n">
        <v>53125</v>
      </c>
      <c r="E95" s="14" t="n">
        <v>899.83</v>
      </c>
      <c r="F95" s="15" t="n">
        <v>0.006391</v>
      </c>
      <c r="G95" s="15" t="n"/>
    </row>
    <row r="96">
      <c r="A96" s="12" t="inlineStr">
        <is>
          <t>Page Industries Ltd.25/11/2025</t>
        </is>
      </c>
      <c r="B96" s="30" t="n"/>
      <c r="C96" s="30" t="inlineStr">
        <is>
          <t>Textiles &amp; Apparels</t>
        </is>
      </c>
      <c r="D96" s="13" t="n">
        <v>2055</v>
      </c>
      <c r="E96" s="14" t="n">
        <v>836.1799999999999</v>
      </c>
      <c r="F96" s="15" t="n">
        <v>0.005939</v>
      </c>
      <c r="G96" s="15" t="n"/>
    </row>
    <row r="97">
      <c r="A97" s="12" t="inlineStr">
        <is>
          <t>Avenue Supermarts Ltd.25/11/2025</t>
        </is>
      </c>
      <c r="B97" s="30" t="n"/>
      <c r="C97" s="30" t="inlineStr">
        <is>
          <t>Retailing</t>
        </is>
      </c>
      <c r="D97" s="13" t="n">
        <v>13200</v>
      </c>
      <c r="E97" s="14" t="n">
        <v>551.02</v>
      </c>
      <c r="F97" s="15" t="n">
        <v>0.003914</v>
      </c>
      <c r="G97" s="15" t="n"/>
    </row>
    <row r="98">
      <c r="A98" s="12" t="inlineStr">
        <is>
          <t>NIFTY 25-Nov-2025</t>
        </is>
      </c>
      <c r="B98" s="30" t="n"/>
      <c r="C98" s="30" t="inlineStr">
        <is>
          <t>INDEX FUTURES</t>
        </is>
      </c>
      <c r="D98" s="13" t="n">
        <v>900</v>
      </c>
      <c r="E98" s="14" t="n">
        <v>233.15</v>
      </c>
      <c r="F98" s="15" t="n">
        <v>0.001656</v>
      </c>
      <c r="G98" s="15" t="n"/>
    </row>
    <row r="99">
      <c r="A99" s="16" t="inlineStr">
        <is>
          <t>Sub Total</t>
        </is>
      </c>
      <c r="B99" s="31" t="n"/>
      <c r="C99" s="31" t="n"/>
      <c r="D99" s="17" t="n"/>
      <c r="E99" s="37" t="n">
        <v>2520.18</v>
      </c>
      <c r="F99" s="38" t="n">
        <v>0.0179</v>
      </c>
      <c r="G99" s="20" t="n"/>
    </row>
    <row r="100">
      <c r="A100" s="12" t="n"/>
      <c r="B100" s="30" t="n"/>
      <c r="C100" s="30" t="n"/>
      <c r="D100" s="13" t="n"/>
      <c r="E100" s="14" t="n"/>
      <c r="F100" s="15" t="n"/>
      <c r="G100" s="15" t="n"/>
    </row>
    <row r="101">
      <c r="A101" s="12" t="n"/>
      <c r="B101" s="30" t="n"/>
      <c r="C101" s="30" t="n"/>
      <c r="D101" s="13" t="n"/>
      <c r="E101" s="14" t="n"/>
      <c r="F101" s="15" t="n"/>
      <c r="G101" s="15" t="n"/>
    </row>
    <row r="102">
      <c r="A102" s="12" t="n"/>
      <c r="B102" s="30" t="n"/>
      <c r="C102" s="30" t="n"/>
      <c r="D102" s="13" t="n"/>
      <c r="E102" s="14" t="n"/>
      <c r="F102" s="15" t="n"/>
      <c r="G102" s="15" t="n"/>
    </row>
    <row r="103">
      <c r="A103" s="21" t="inlineStr">
        <is>
          <t>TOTAL</t>
        </is>
      </c>
      <c r="B103" s="32" t="n"/>
      <c r="C103" s="32" t="n"/>
      <c r="D103" s="22" t="n"/>
      <c r="E103" s="18" t="n">
        <v>2520.18</v>
      </c>
      <c r="F103" s="19" t="n">
        <v>0.0179</v>
      </c>
      <c r="G103" s="20" t="n"/>
    </row>
    <row r="104">
      <c r="A104" s="12" t="n"/>
      <c r="B104" s="30" t="n"/>
      <c r="C104" s="30" t="n"/>
      <c r="D104" s="13" t="n"/>
      <c r="E104" s="14" t="n"/>
      <c r="F104" s="15" t="n"/>
      <c r="G104" s="15" t="n"/>
    </row>
    <row r="105">
      <c r="A105" s="16" t="inlineStr">
        <is>
          <t>Money Market Instruments</t>
        </is>
      </c>
      <c r="B105" s="30" t="n"/>
      <c r="C105" s="30" t="n"/>
      <c r="D105" s="13" t="n"/>
      <c r="E105" s="14" t="n"/>
      <c r="F105" s="15" t="n"/>
      <c r="G105" s="15" t="n"/>
    </row>
    <row r="106">
      <c r="A106" s="12" t="n"/>
      <c r="B106" s="30" t="n"/>
      <c r="C106" s="30" t="n"/>
      <c r="D106" s="13" t="n"/>
      <c r="E106" s="14" t="n"/>
      <c r="F106" s="15" t="n"/>
      <c r="G106" s="15" t="n"/>
    </row>
    <row r="107">
      <c r="A107" s="16" t="inlineStr">
        <is>
          <t>Treasury bills</t>
        </is>
      </c>
      <c r="B107" s="30" t="n"/>
      <c r="C107" s="30" t="n"/>
      <c r="D107" s="13" t="n"/>
      <c r="E107" s="14" t="n"/>
      <c r="F107" s="15" t="n"/>
      <c r="G107" s="15" t="n"/>
    </row>
    <row r="108">
      <c r="A108" s="12" t="inlineStr">
        <is>
          <t>364 DAYS TBILL RED 13-11-2025</t>
        </is>
      </c>
      <c r="B108" s="30" t="inlineStr">
        <is>
          <t>IN002024Z313</t>
        </is>
      </c>
      <c r="C108" s="30" t="inlineStr">
        <is>
          <t>SOVEREIGN</t>
        </is>
      </c>
      <c r="D108" s="13" t="n">
        <v>350000</v>
      </c>
      <c r="E108" s="14" t="n">
        <v>349.37</v>
      </c>
      <c r="F108" s="15" t="n">
        <v>0.0025</v>
      </c>
      <c r="G108" s="15" t="n">
        <v>0.054513</v>
      </c>
    </row>
    <row r="109">
      <c r="A109" s="12" t="inlineStr">
        <is>
          <t>364 DAYS TBILL RED 27-11-2025</t>
        </is>
      </c>
      <c r="B109" s="30" t="inlineStr">
        <is>
          <t>IN002024Z339</t>
        </is>
      </c>
      <c r="C109" s="30" t="inlineStr">
        <is>
          <t>SOVEREIGN</t>
        </is>
      </c>
      <c r="D109" s="13" t="n">
        <v>350000</v>
      </c>
      <c r="E109" s="14" t="n">
        <v>348.66</v>
      </c>
      <c r="F109" s="15" t="n">
        <v>0.0025</v>
      </c>
      <c r="G109" s="15" t="n">
        <v>0.053903</v>
      </c>
    </row>
    <row r="110">
      <c r="A110" s="16" t="inlineStr">
        <is>
          <t>Sub Total</t>
        </is>
      </c>
      <c r="B110" s="31" t="n"/>
      <c r="C110" s="31" t="n"/>
      <c r="D110" s="17" t="n"/>
      <c r="E110" s="37" t="n">
        <v>698.03</v>
      </c>
      <c r="F110" s="38" t="n">
        <v>0.005</v>
      </c>
      <c r="G110" s="20" t="n"/>
    </row>
    <row r="111">
      <c r="A111" s="12" t="n"/>
      <c r="B111" s="30" t="n"/>
      <c r="C111" s="30" t="n"/>
      <c r="D111" s="13" t="n"/>
      <c r="E111" s="14" t="n"/>
      <c r="F111" s="15" t="n"/>
      <c r="G111" s="15" t="n"/>
    </row>
    <row r="112">
      <c r="A112" s="21" t="inlineStr">
        <is>
          <t>TOTAL</t>
        </is>
      </c>
      <c r="B112" s="32" t="n"/>
      <c r="C112" s="32" t="n"/>
      <c r="D112" s="22" t="n"/>
      <c r="E112" s="18" t="n">
        <v>698.03</v>
      </c>
      <c r="F112" s="19" t="n">
        <v>0.005</v>
      </c>
      <c r="G112" s="20" t="n"/>
    </row>
    <row r="113">
      <c r="A113" s="12" t="n"/>
      <c r="B113" s="30" t="n"/>
      <c r="C113" s="30" t="n"/>
      <c r="D113" s="13" t="n"/>
      <c r="E113" s="14" t="n"/>
      <c r="F113" s="15" t="n"/>
      <c r="G113" s="15" t="n"/>
    </row>
    <row r="114">
      <c r="A114" s="12" t="n"/>
      <c r="B114" s="30" t="n"/>
      <c r="C114" s="30" t="n"/>
      <c r="D114" s="13" t="n"/>
      <c r="E114" s="14" t="n"/>
      <c r="F114" s="15" t="n"/>
      <c r="G114" s="15" t="n"/>
    </row>
    <row r="115">
      <c r="A115" s="16" t="inlineStr">
        <is>
          <t>TREPS / Reverse Repo</t>
        </is>
      </c>
      <c r="B115" s="30" t="n"/>
      <c r="C115" s="30" t="n"/>
      <c r="D115" s="13" t="n"/>
      <c r="E115" s="14" t="n"/>
      <c r="F115" s="15" t="n"/>
      <c r="G115" s="15" t="n"/>
    </row>
    <row r="116">
      <c r="A116" s="12" t="inlineStr">
        <is>
          <t>Clearing Corporation of India Ltd.</t>
        </is>
      </c>
      <c r="B116" s="30" t="n"/>
      <c r="C116" s="30" t="n"/>
      <c r="D116" s="13" t="n"/>
      <c r="E116" s="14" t="n">
        <v>1292.41</v>
      </c>
      <c r="F116" s="15" t="n">
        <v>0.0092</v>
      </c>
      <c r="G116" s="15" t="n">
        <v>0.05596</v>
      </c>
    </row>
    <row r="117">
      <c r="A117" s="16" t="inlineStr">
        <is>
          <t>Sub Total</t>
        </is>
      </c>
      <c r="B117" s="31" t="n"/>
      <c r="C117" s="31" t="n"/>
      <c r="D117" s="17" t="n"/>
      <c r="E117" s="37" t="n">
        <v>1292.41</v>
      </c>
      <c r="F117" s="38" t="n">
        <v>0.0092</v>
      </c>
      <c r="G117" s="20" t="n"/>
    </row>
    <row r="118">
      <c r="A118" s="12" t="n"/>
      <c r="B118" s="30" t="n"/>
      <c r="C118" s="30" t="n"/>
      <c r="D118" s="13" t="n"/>
      <c r="E118" s="14" t="n"/>
      <c r="F118" s="15" t="n"/>
      <c r="G118" s="15" t="n"/>
    </row>
    <row r="119">
      <c r="A119" s="21" t="inlineStr">
        <is>
          <t>TOTAL</t>
        </is>
      </c>
      <c r="B119" s="32" t="n"/>
      <c r="C119" s="32" t="n"/>
      <c r="D119" s="22" t="n"/>
      <c r="E119" s="18" t="n">
        <v>1292.41</v>
      </c>
      <c r="F119" s="19" t="n">
        <v>0.0092</v>
      </c>
      <c r="G119" s="20" t="n"/>
    </row>
    <row r="120">
      <c r="A120" s="12" t="inlineStr">
        <is>
          <t>Accrued Interest</t>
        </is>
      </c>
      <c r="B120" s="30" t="n"/>
      <c r="C120" s="30" t="n"/>
      <c r="D120" s="13" t="n"/>
      <c r="E120" s="14" t="n">
        <v>0.1981452</v>
      </c>
      <c r="F120" s="15" t="n">
        <v>1e-06</v>
      </c>
      <c r="G120" s="15" t="n"/>
    </row>
    <row r="121">
      <c r="A121" s="12" t="inlineStr">
        <is>
          <t>Net Receivables/(Payables)</t>
        </is>
      </c>
      <c r="B121" s="30" t="n"/>
      <c r="C121" s="30" t="n"/>
      <c r="D121" s="13" t="n"/>
      <c r="E121" s="14" t="n">
        <v>2773.3418548</v>
      </c>
      <c r="F121" s="15" t="n">
        <v>0.020199</v>
      </c>
      <c r="G121" s="15" t="n">
        <v>0.05596</v>
      </c>
    </row>
    <row r="122">
      <c r="A122" s="25" t="inlineStr">
        <is>
          <t>GRAND TOTAL</t>
        </is>
      </c>
      <c r="B122" s="33" t="n"/>
      <c r="C122" s="33" t="n"/>
      <c r="D122" s="26" t="n"/>
      <c r="E122" s="27" t="n">
        <v>140780.33</v>
      </c>
      <c r="F122" s="28" t="n">
        <v>1</v>
      </c>
      <c r="G122" s="28" t="n"/>
    </row>
    <row r="124">
      <c r="A124" s="80" t="inlineStr">
        <is>
          <t>Net Receivables/(Payables) include Net Current Assets as well as the Mark to Market on derivative trades.</t>
        </is>
      </c>
    </row>
    <row r="127">
      <c r="A127" s="80" t="inlineStr">
        <is>
          <t>Notes:</t>
        </is>
      </c>
    </row>
    <row r="128">
      <c r="A128" s="48" t="inlineStr">
        <is>
          <t>1. Security in default beyond its maturiy date</t>
        </is>
      </c>
      <c r="B128" s="34" t="inlineStr">
        <is>
          <t>NIL</t>
        </is>
      </c>
    </row>
    <row r="129">
      <c r="A129" t="inlineStr">
        <is>
          <t>2. NAV at the beginning of the period (Rs. per unit)</t>
        </is>
      </c>
    </row>
    <row r="130">
      <c r="A130" t="inlineStr">
        <is>
          <t>Plan /option (Face Value 10)</t>
        </is>
      </c>
      <c r="B130" t="inlineStr">
        <is>
          <t>As on</t>
        </is>
      </c>
      <c r="C130" t="inlineStr">
        <is>
          <t>As on</t>
        </is>
      </c>
    </row>
    <row r="131">
      <c r="B131" s="49" t="n">
        <v>45930</v>
      </c>
      <c r="C131" s="49" t="n">
        <v>45961</v>
      </c>
    </row>
    <row r="132">
      <c r="A132" t="inlineStr">
        <is>
          <t>Direct Plan Growth Option</t>
        </is>
      </c>
      <c r="B132" t="n">
        <v>95.31</v>
      </c>
      <c r="C132" t="n">
        <v>99.13</v>
      </c>
    </row>
    <row r="133">
      <c r="A133" t="inlineStr">
        <is>
          <t>Direct Plan IDCW Option</t>
        </is>
      </c>
      <c r="B133" t="n">
        <v>38.82</v>
      </c>
      <c r="C133" t="n">
        <v>40.37</v>
      </c>
    </row>
    <row r="134">
      <c r="A134" t="inlineStr">
        <is>
          <t>Plan B - Growth option</t>
        </is>
      </c>
      <c r="B134" t="n">
        <v>83.27</v>
      </c>
      <c r="C134" t="n">
        <v>86.5</v>
      </c>
    </row>
    <row r="135">
      <c r="A135" t="inlineStr">
        <is>
          <t>Plan B - IDCW option</t>
        </is>
      </c>
      <c r="B135" t="n">
        <v>84.26000000000001</v>
      </c>
      <c r="C135" t="n">
        <v>87.53</v>
      </c>
    </row>
    <row r="136">
      <c r="A136" t="inlineStr">
        <is>
          <t>Plan C - Growth option</t>
        </is>
      </c>
      <c r="B136" t="n">
        <v>82.18000000000001</v>
      </c>
      <c r="C136" t="n">
        <v>85.37</v>
      </c>
    </row>
    <row r="137">
      <c r="A137" t="inlineStr">
        <is>
          <t>Plan C - IDCW option</t>
        </is>
      </c>
      <c r="B137" t="n">
        <v>67.17</v>
      </c>
      <c r="C137" t="n">
        <v>69.78</v>
      </c>
    </row>
    <row r="138">
      <c r="A138" t="inlineStr">
        <is>
          <t>Regular Plan Growth Option</t>
        </is>
      </c>
      <c r="B138" t="n">
        <v>82.77</v>
      </c>
      <c r="C138" t="n">
        <v>85.98</v>
      </c>
    </row>
    <row r="139">
      <c r="A139" t="inlineStr">
        <is>
          <t>Regular Plan IDCW Option</t>
        </is>
      </c>
      <c r="B139" t="n">
        <v>27.29</v>
      </c>
      <c r="C139" t="n">
        <v>28.35</v>
      </c>
    </row>
    <row r="141">
      <c r="A141" t="inlineStr">
        <is>
          <t xml:space="preserve">3. Total Dividend (Net) declared during the month </t>
        </is>
      </c>
      <c r="B141" s="34" t="inlineStr">
        <is>
          <t>NIL</t>
        </is>
      </c>
    </row>
    <row r="142">
      <c r="A142" t="inlineStr">
        <is>
          <t>4. Bonus was declared during the month</t>
        </is>
      </c>
      <c r="B142" s="34" t="inlineStr">
        <is>
          <t>NIL</t>
        </is>
      </c>
    </row>
    <row r="143" ht="29" customHeight="1">
      <c r="A143" s="48" t="inlineStr">
        <is>
          <t>5. Investment in Repo of Corporate Debt Securities during the month ended October 31, 2025</t>
        </is>
      </c>
      <c r="B143" s="34" t="inlineStr">
        <is>
          <t>NIL</t>
        </is>
      </c>
    </row>
    <row r="144" ht="29" customHeight="1">
      <c r="A144" s="48" t="inlineStr">
        <is>
          <t>6. Investment in foreign securities/ADRs/GDRs at the end of the month</t>
        </is>
      </c>
      <c r="B144" s="34" t="inlineStr">
        <is>
          <t>NIL</t>
        </is>
      </c>
    </row>
    <row r="145">
      <c r="A145" t="inlineStr">
        <is>
          <t>7. Portfolio Turnover Ratio</t>
        </is>
      </c>
      <c r="B145" s="51" t="n">
        <v>1.2942</v>
      </c>
    </row>
    <row r="146" ht="43.5" customHeight="1">
      <c r="A146" s="48" t="inlineStr">
        <is>
          <t>8. Total gross exposure to derivative instruments (excluding reversed positions) at the end of the month (Rs. in Lakhs)</t>
        </is>
      </c>
      <c r="B146" s="34" t="n">
        <v>2520.18105</v>
      </c>
    </row>
    <row r="147">
      <c r="B147" s="34" t="n"/>
    </row>
    <row r="148" ht="29" customHeight="1">
      <c r="A148" s="48" t="inlineStr">
        <is>
          <t>9. Margin Deposits includes Margin money placed on derivatives other than margin money placed with bank</t>
        </is>
      </c>
      <c r="B148" s="34" t="inlineStr">
        <is>
          <t>NIL</t>
        </is>
      </c>
    </row>
    <row r="149" ht="29" customHeight="1">
      <c r="A149" s="48" t="inlineStr">
        <is>
          <t>10. Value of investment made by other schemes under same management (Rs. In Lakhs)</t>
        </is>
      </c>
      <c r="B149" t="n">
        <v>2752.21</v>
      </c>
    </row>
    <row r="150" ht="29" customHeight="1">
      <c r="A150" s="48" t="inlineStr">
        <is>
          <t>11. Number of instance of deviation In valuation of securities</t>
        </is>
      </c>
      <c r="B150" s="34" t="inlineStr">
        <is>
          <t>NIL</t>
        </is>
      </c>
    </row>
    <row r="151" ht="29" customHeight="1">
      <c r="A151" s="48" t="inlineStr">
        <is>
          <t>12. Total value and percentage of illiquid equity shares / securities</t>
        </is>
      </c>
      <c r="B151" s="34" t="inlineStr">
        <is>
          <t>NIL</t>
        </is>
      </c>
    </row>
    <row r="153" ht="70" customHeight="1">
      <c r="A153" s="82" t="inlineStr">
        <is>
          <t>Scheme Name</t>
        </is>
      </c>
      <c r="B153" s="82" t="inlineStr">
        <is>
          <t>Risk- O - Meter</t>
        </is>
      </c>
      <c r="C153" s="82" t="inlineStr">
        <is>
          <t>Benchmark of the Scheme</t>
        </is>
      </c>
      <c r="D153" s="82" t="inlineStr">
        <is>
          <t>Benchmark Risk-o-meter</t>
        </is>
      </c>
    </row>
    <row r="154" ht="70" customHeight="1">
      <c r="A154" s="82" t="inlineStr">
        <is>
          <t>Edelweiss Large Cap Fund</t>
        </is>
      </c>
      <c r="B154" s="82" t="n"/>
      <c r="C154" s="82" t="inlineStr">
        <is>
          <t>NIFTY 100 TRI</t>
        </is>
      </c>
      <c r="D154" s="82" t="n"/>
      <c r="E15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G90"/>
  <sheetViews>
    <sheetView showGridLines="0" workbookViewId="0">
      <pane ySplit="4" topLeftCell="A68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5.542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NIFTY500 MULTICAP MOMENTUM QUALITY 50 ETF AS ON OCTOBER 31, 2025</t>
        </is>
      </c>
    </row>
    <row r="2" ht="19.5" customHeight="1">
      <c r="A2" s="81" t="inlineStr">
        <is>
          <t>(An open-ended exchange traded scheme replicating/tracking Nifty500 Multicap Momentum Quality 50 Total Return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Eicher Motors Ltd.</t>
        </is>
      </c>
      <c r="B8" s="30" t="inlineStr">
        <is>
          <t>INE066A01021</t>
        </is>
      </c>
      <c r="C8" s="30" t="inlineStr">
        <is>
          <t>Automobiles</t>
        </is>
      </c>
      <c r="D8" s="13" t="n">
        <v>2604</v>
      </c>
      <c r="E8" s="14" t="n">
        <v>182.46</v>
      </c>
      <c r="F8" s="15" t="n">
        <v>0.0571</v>
      </c>
      <c r="G8" s="15" t="n"/>
    </row>
    <row r="9">
      <c r="A9" s="12" t="inlineStr">
        <is>
          <t>Bajaj Finance Ltd.</t>
        </is>
      </c>
      <c r="B9" s="30" t="inlineStr">
        <is>
          <t>INE296A01032</t>
        </is>
      </c>
      <c r="C9" s="30" t="inlineStr">
        <is>
          <t>Finance</t>
        </is>
      </c>
      <c r="D9" s="13" t="n">
        <v>17416</v>
      </c>
      <c r="E9" s="14" t="n">
        <v>181.61</v>
      </c>
      <c r="F9" s="15" t="n">
        <v>0.0569</v>
      </c>
      <c r="G9" s="15" t="n"/>
    </row>
    <row r="10">
      <c r="A10" s="12" t="inlineStr">
        <is>
          <t>Nestle India Ltd.</t>
        </is>
      </c>
      <c r="B10" s="30" t="inlineStr">
        <is>
          <t>INE239A01024</t>
        </is>
      </c>
      <c r="C10" s="30" t="inlineStr">
        <is>
          <t>Food Products</t>
        </is>
      </c>
      <c r="D10" s="13" t="n">
        <v>13445</v>
      </c>
      <c r="E10" s="14" t="n">
        <v>170.97</v>
      </c>
      <c r="F10" s="15" t="n">
        <v>0.0535</v>
      </c>
      <c r="G10" s="15" t="n"/>
    </row>
    <row r="11">
      <c r="A11" s="12" t="inlineStr">
        <is>
          <t>Bharat Electronics Ltd.</t>
        </is>
      </c>
      <c r="B11" s="30" t="inlineStr">
        <is>
          <t>INE263A01024</t>
        </is>
      </c>
      <c r="C11" s="30" t="inlineStr">
        <is>
          <t>Aerospace &amp; Defense</t>
        </is>
      </c>
      <c r="D11" s="13" t="n">
        <v>39805</v>
      </c>
      <c r="E11" s="14" t="n">
        <v>169.61</v>
      </c>
      <c r="F11" s="15" t="n">
        <v>0.0531</v>
      </c>
      <c r="G11" s="15" t="n"/>
    </row>
    <row r="12">
      <c r="A12" s="12" t="inlineStr">
        <is>
          <t>Divi's Laboratories Ltd.</t>
        </is>
      </c>
      <c r="B12" s="30" t="inlineStr">
        <is>
          <t>INE361B01024</t>
        </is>
      </c>
      <c r="C12" s="30" t="inlineStr">
        <is>
          <t>Pharmaceuticals &amp; Biotechnology</t>
        </is>
      </c>
      <c r="D12" s="13" t="n">
        <v>2453</v>
      </c>
      <c r="E12" s="14" t="n">
        <v>165.28</v>
      </c>
      <c r="F12" s="15" t="n">
        <v>0.0517</v>
      </c>
      <c r="G12" s="15" t="n"/>
    </row>
    <row r="13">
      <c r="A13" s="12" t="inlineStr">
        <is>
          <t>Britannia Industries Ltd.</t>
        </is>
      </c>
      <c r="B13" s="30" t="inlineStr">
        <is>
          <t>INE216A01030</t>
        </is>
      </c>
      <c r="C13" s="30" t="inlineStr">
        <is>
          <t>Food Products</t>
        </is>
      </c>
      <c r="D13" s="13" t="n">
        <v>2677</v>
      </c>
      <c r="E13" s="14" t="n">
        <v>156.24</v>
      </c>
      <c r="F13" s="15" t="n">
        <v>0.0489</v>
      </c>
      <c r="G13" s="15" t="n"/>
    </row>
    <row r="14">
      <c r="A14" s="12" t="inlineStr">
        <is>
          <t>HCL Technologies Ltd.</t>
        </is>
      </c>
      <c r="B14" s="30" t="inlineStr">
        <is>
          <t>INE860A01027</t>
        </is>
      </c>
      <c r="C14" s="30" t="inlineStr">
        <is>
          <t>IT - Software</t>
        </is>
      </c>
      <c r="D14" s="13" t="n">
        <v>9410</v>
      </c>
      <c r="E14" s="14" t="n">
        <v>145.06</v>
      </c>
      <c r="F14" s="15" t="n">
        <v>0.0454</v>
      </c>
      <c r="G14" s="15" t="n"/>
    </row>
    <row r="15">
      <c r="A15" s="12" t="inlineStr">
        <is>
          <t>BSE Ltd.</t>
        </is>
      </c>
      <c r="B15" s="30" t="inlineStr">
        <is>
          <t>INE118H01025</t>
        </is>
      </c>
      <c r="C15" s="30" t="inlineStr">
        <is>
          <t>Capital Markets</t>
        </is>
      </c>
      <c r="D15" s="13" t="n">
        <v>5793</v>
      </c>
      <c r="E15" s="14" t="n">
        <v>143.61</v>
      </c>
      <c r="F15" s="15" t="n">
        <v>0.045</v>
      </c>
      <c r="G15" s="15" t="n"/>
    </row>
    <row r="16">
      <c r="A16" s="12" t="inlineStr">
        <is>
          <t>Suzlon Energy Ltd.</t>
        </is>
      </c>
      <c r="B16" s="30" t="inlineStr">
        <is>
          <t>INE040H01021</t>
        </is>
      </c>
      <c r="C16" s="30" t="inlineStr">
        <is>
          <t>Electrical Equipment</t>
        </is>
      </c>
      <c r="D16" s="13" t="n">
        <v>236114</v>
      </c>
      <c r="E16" s="14" t="n">
        <v>140.02</v>
      </c>
      <c r="F16" s="15" t="n">
        <v>0.0438</v>
      </c>
      <c r="G16" s="15" t="n"/>
    </row>
    <row r="17">
      <c r="A17" s="12" t="inlineStr">
        <is>
          <t>Hindustan Aeronautics Ltd.</t>
        </is>
      </c>
      <c r="B17" s="30" t="inlineStr">
        <is>
          <t>INE066F01020</t>
        </is>
      </c>
      <c r="C17" s="30" t="inlineStr">
        <is>
          <t>Aerospace &amp; Defense</t>
        </is>
      </c>
      <c r="D17" s="13" t="n">
        <v>2950</v>
      </c>
      <c r="E17" s="14" t="n">
        <v>138.05</v>
      </c>
      <c r="F17" s="15" t="n">
        <v>0.0432</v>
      </c>
      <c r="G17" s="15" t="n"/>
    </row>
    <row r="18">
      <c r="A18" s="12" t="inlineStr">
        <is>
          <t>Persistent Systems Ltd.</t>
        </is>
      </c>
      <c r="B18" s="30" t="inlineStr">
        <is>
          <t>INE262H01021</t>
        </is>
      </c>
      <c r="C18" s="30" t="inlineStr">
        <is>
          <t>IT - Software</t>
        </is>
      </c>
      <c r="D18" s="13" t="n">
        <v>2064</v>
      </c>
      <c r="E18" s="14" t="n">
        <v>122.12</v>
      </c>
      <c r="F18" s="15" t="n">
        <v>0.0382</v>
      </c>
      <c r="G18" s="15" t="n"/>
    </row>
    <row r="19">
      <c r="A19" s="12" t="inlineStr">
        <is>
          <t>Coforge Ltd.</t>
        </is>
      </c>
      <c r="B19" s="30" t="inlineStr">
        <is>
          <t>INE591G01025</t>
        </is>
      </c>
      <c r="C19" s="30" t="inlineStr">
        <is>
          <t>IT - Software</t>
        </is>
      </c>
      <c r="D19" s="13" t="n">
        <v>6812</v>
      </c>
      <c r="E19" s="14" t="n">
        <v>121.12</v>
      </c>
      <c r="F19" s="15" t="n">
        <v>0.0379</v>
      </c>
      <c r="G19" s="15" t="n"/>
    </row>
    <row r="20">
      <c r="A20" s="12" t="inlineStr">
        <is>
          <t>Bharat Petroleum Corporation Ltd.</t>
        </is>
      </c>
      <c r="B20" s="30" t="inlineStr">
        <is>
          <t>INE029A01011</t>
        </is>
      </c>
      <c r="C20" s="30" t="inlineStr">
        <is>
          <t>Petroleum Products</t>
        </is>
      </c>
      <c r="D20" s="13" t="n">
        <v>32207</v>
      </c>
      <c r="E20" s="14" t="n">
        <v>114.91</v>
      </c>
      <c r="F20" s="15" t="n">
        <v>0.036</v>
      </c>
      <c r="G20" s="15" t="n"/>
    </row>
    <row r="21">
      <c r="A21" s="12" t="inlineStr">
        <is>
          <t>HDFC Asset Management Company Ltd.</t>
        </is>
      </c>
      <c r="B21" s="30" t="inlineStr">
        <is>
          <t>INE127D01025</t>
        </is>
      </c>
      <c r="C21" s="30" t="inlineStr">
        <is>
          <t>Capital Markets</t>
        </is>
      </c>
      <c r="D21" s="13" t="n">
        <v>2008</v>
      </c>
      <c r="E21" s="14" t="n">
        <v>108.01</v>
      </c>
      <c r="F21" s="15" t="n">
        <v>0.0338</v>
      </c>
      <c r="G21" s="15" t="n"/>
    </row>
    <row r="22">
      <c r="A22" s="12" t="inlineStr">
        <is>
          <t>Dixon Technologies (India) Ltd.</t>
        </is>
      </c>
      <c r="B22" s="30" t="inlineStr">
        <is>
          <t>INE935N01020</t>
        </is>
      </c>
      <c r="C22" s="30" t="inlineStr">
        <is>
          <t>Consumer Durables</t>
        </is>
      </c>
      <c r="D22" s="13" t="n">
        <v>654</v>
      </c>
      <c r="E22" s="14" t="n">
        <v>101.33</v>
      </c>
      <c r="F22" s="15" t="n">
        <v>0.0317</v>
      </c>
      <c r="G22" s="15" t="n"/>
    </row>
    <row r="23">
      <c r="A23" s="12" t="inlineStr">
        <is>
          <t>Solar Industries India Ltd.</t>
        </is>
      </c>
      <c r="B23" s="30" t="inlineStr">
        <is>
          <t>INE343H01029</t>
        </is>
      </c>
      <c r="C23" s="30" t="inlineStr">
        <is>
          <t>Chemicals &amp; Petrochemicals</t>
        </is>
      </c>
      <c r="D23" s="13" t="n">
        <v>715</v>
      </c>
      <c r="E23" s="14" t="n">
        <v>99.23</v>
      </c>
      <c r="F23" s="15" t="n">
        <v>0.0311</v>
      </c>
      <c r="G23" s="15" t="n"/>
    </row>
    <row r="24">
      <c r="A24" s="12" t="inlineStr">
        <is>
          <t>Marico Ltd.</t>
        </is>
      </c>
      <c r="B24" s="30" t="inlineStr">
        <is>
          <t>INE196A01026</t>
        </is>
      </c>
      <c r="C24" s="30" t="inlineStr">
        <is>
          <t>Agricultural Food &amp; other Products</t>
        </is>
      </c>
      <c r="D24" s="13" t="n">
        <v>11218</v>
      </c>
      <c r="E24" s="14" t="n">
        <v>80.76000000000001</v>
      </c>
      <c r="F24" s="15" t="n">
        <v>0.0253</v>
      </c>
      <c r="G24" s="15" t="n"/>
    </row>
    <row r="25">
      <c r="A25" s="12" t="inlineStr">
        <is>
          <t>CG Power and Industrial Solutions Ltd.</t>
        </is>
      </c>
      <c r="B25" s="30" t="inlineStr">
        <is>
          <t>INE067A01029</t>
        </is>
      </c>
      <c r="C25" s="30" t="inlineStr">
        <is>
          <t>Electrical Equipment</t>
        </is>
      </c>
      <c r="D25" s="13" t="n">
        <v>9557</v>
      </c>
      <c r="E25" s="14" t="n">
        <v>70.40000000000001</v>
      </c>
      <c r="F25" s="15" t="n">
        <v>0.022</v>
      </c>
      <c r="G25" s="15" t="n"/>
    </row>
    <row r="26">
      <c r="A26" s="12" t="inlineStr">
        <is>
          <t>Coromandel International Ltd.</t>
        </is>
      </c>
      <c r="B26" s="30" t="inlineStr">
        <is>
          <t>INE169A01031</t>
        </is>
      </c>
      <c r="C26" s="30" t="inlineStr">
        <is>
          <t>Fertilizers &amp; Agrochemicals</t>
        </is>
      </c>
      <c r="D26" s="13" t="n">
        <v>3305</v>
      </c>
      <c r="E26" s="14" t="n">
        <v>70.22</v>
      </c>
      <c r="F26" s="15" t="n">
        <v>0.022</v>
      </c>
      <c r="G26" s="15" t="n"/>
    </row>
    <row r="27">
      <c r="A27" s="12" t="inlineStr">
        <is>
          <t>Mazagon Dock Shipbuilders Ltd.</t>
        </is>
      </c>
      <c r="B27" s="30" t="inlineStr">
        <is>
          <t>INE249Z01020</t>
        </is>
      </c>
      <c r="C27" s="30" t="inlineStr">
        <is>
          <t>Industrial Manufacturing</t>
        </is>
      </c>
      <c r="D27" s="13" t="n">
        <v>1985</v>
      </c>
      <c r="E27" s="14" t="n">
        <v>54.17</v>
      </c>
      <c r="F27" s="15" t="n">
        <v>0.017</v>
      </c>
      <c r="G27" s="15" t="n"/>
    </row>
    <row r="28">
      <c r="A28" s="12" t="inlineStr">
        <is>
          <t>Page Industries Ltd.</t>
        </is>
      </c>
      <c r="B28" s="30" t="inlineStr">
        <is>
          <t>INE761H01022</t>
        </is>
      </c>
      <c r="C28" s="30" t="inlineStr">
        <is>
          <t>Textiles &amp; Apparels</t>
        </is>
      </c>
      <c r="D28" s="13" t="n">
        <v>131</v>
      </c>
      <c r="E28" s="14" t="n">
        <v>53.97</v>
      </c>
      <c r="F28" s="15" t="n">
        <v>0.0169</v>
      </c>
      <c r="G28" s="15" t="n"/>
    </row>
    <row r="29">
      <c r="A29" s="12" t="inlineStr">
        <is>
          <t>Central Depository Services (I) Ltd.</t>
        </is>
      </c>
      <c r="B29" s="30" t="inlineStr">
        <is>
          <t>INE736A01011</t>
        </is>
      </c>
      <c r="C29" s="30" t="inlineStr">
        <is>
          <t>Capital Markets</t>
        </is>
      </c>
      <c r="D29" s="13" t="n">
        <v>3132</v>
      </c>
      <c r="E29" s="14" t="n">
        <v>49.71</v>
      </c>
      <c r="F29" s="15" t="n">
        <v>0.0156</v>
      </c>
      <c r="G29" s="15" t="n"/>
    </row>
    <row r="30">
      <c r="A30" s="12" t="inlineStr">
        <is>
          <t>Manappuram Finance Ltd.</t>
        </is>
      </c>
      <c r="B30" s="30" t="inlineStr">
        <is>
          <t>INE522D01027</t>
        </is>
      </c>
      <c r="C30" s="30" t="inlineStr">
        <is>
          <t>Finance</t>
        </is>
      </c>
      <c r="D30" s="13" t="n">
        <v>14062</v>
      </c>
      <c r="E30" s="14" t="n">
        <v>37.9</v>
      </c>
      <c r="F30" s="15" t="n">
        <v>0.0119</v>
      </c>
      <c r="G30" s="15" t="n"/>
    </row>
    <row r="31">
      <c r="A31" s="12" t="inlineStr">
        <is>
          <t>360 One Wam Ltd.</t>
        </is>
      </c>
      <c r="B31" s="30" t="inlineStr">
        <is>
          <t>INE466L01038</t>
        </is>
      </c>
      <c r="C31" s="30" t="inlineStr">
        <is>
          <t>Capital Markets</t>
        </is>
      </c>
      <c r="D31" s="13" t="n">
        <v>3166</v>
      </c>
      <c r="E31" s="14" t="n">
        <v>34.21</v>
      </c>
      <c r="F31" s="15" t="n">
        <v>0.0107</v>
      </c>
      <c r="G31" s="15" t="n"/>
    </row>
    <row r="32">
      <c r="A32" s="12" t="inlineStr">
        <is>
          <t>Narayana Hrudayalaya ltd.</t>
        </is>
      </c>
      <c r="B32" s="30" t="inlineStr">
        <is>
          <t>INE410P01011</t>
        </is>
      </c>
      <c r="C32" s="30" t="inlineStr">
        <is>
          <t>Healthcare Services</t>
        </is>
      </c>
      <c r="D32" s="13" t="n">
        <v>1884</v>
      </c>
      <c r="E32" s="14" t="n">
        <v>33.11</v>
      </c>
      <c r="F32" s="15" t="n">
        <v>0.0104</v>
      </c>
      <c r="G32" s="15" t="n"/>
    </row>
    <row r="33">
      <c r="A33" s="12" t="inlineStr">
        <is>
          <t>Godfrey Phillips India Ltd.</t>
        </is>
      </c>
      <c r="B33" s="30" t="inlineStr">
        <is>
          <t>INE260B01028</t>
        </is>
      </c>
      <c r="C33" s="30" t="inlineStr">
        <is>
          <t>Cigarettes &amp; Tobacco Products</t>
        </is>
      </c>
      <c r="D33" s="13" t="n">
        <v>1053</v>
      </c>
      <c r="E33" s="14" t="n">
        <v>32.41</v>
      </c>
      <c r="F33" s="15" t="n">
        <v>0.0101</v>
      </c>
      <c r="G33" s="15" t="n"/>
    </row>
    <row r="34">
      <c r="A34" s="12" t="inlineStr">
        <is>
          <t>Computer Age Management Services Ltd.</t>
        </is>
      </c>
      <c r="B34" s="30" t="inlineStr">
        <is>
          <t>INE596I01012</t>
        </is>
      </c>
      <c r="C34" s="30" t="inlineStr">
        <is>
          <t>Capital Markets</t>
        </is>
      </c>
      <c r="D34" s="13" t="n">
        <v>766</v>
      </c>
      <c r="E34" s="14" t="n">
        <v>30.19</v>
      </c>
      <c r="F34" s="15" t="n">
        <v>0.0095</v>
      </c>
      <c r="G34" s="15" t="n"/>
    </row>
    <row r="35">
      <c r="A35" s="12" t="inlineStr">
        <is>
          <t>Nippon Life India Asset Management Ltd.</t>
        </is>
      </c>
      <c r="B35" s="30" t="inlineStr">
        <is>
          <t>INE298J01013</t>
        </is>
      </c>
      <c r="C35" s="30" t="inlineStr">
        <is>
          <t>Capital Markets</t>
        </is>
      </c>
      <c r="D35" s="13" t="n">
        <v>3125</v>
      </c>
      <c r="E35" s="14" t="n">
        <v>27.34</v>
      </c>
      <c r="F35" s="15" t="n">
        <v>0.0086</v>
      </c>
      <c r="G35" s="15" t="n"/>
    </row>
    <row r="36">
      <c r="A36" s="12" t="inlineStr">
        <is>
          <t>GlaxoSmithKline Pharmaceuticals Ltd.</t>
        </is>
      </c>
      <c r="B36" s="30" t="inlineStr">
        <is>
          <t>INE159A01016</t>
        </is>
      </c>
      <c r="C36" s="30" t="inlineStr">
        <is>
          <t>Pharmaceuticals &amp; Biotechnology</t>
        </is>
      </c>
      <c r="D36" s="13" t="n">
        <v>1006</v>
      </c>
      <c r="E36" s="14" t="n">
        <v>26.34</v>
      </c>
      <c r="F36" s="15" t="n">
        <v>0.008200000000000001</v>
      </c>
      <c r="G36" s="15" t="n"/>
    </row>
    <row r="37">
      <c r="A37" s="12" t="inlineStr">
        <is>
          <t>Intellect Design Arena Ltd.</t>
        </is>
      </c>
      <c r="B37" s="30" t="inlineStr">
        <is>
          <t>INE306R01017</t>
        </is>
      </c>
      <c r="C37" s="30" t="inlineStr">
        <is>
          <t>IT - Software</t>
        </is>
      </c>
      <c r="D37" s="13" t="n">
        <v>2241</v>
      </c>
      <c r="E37" s="14" t="n">
        <v>25.4</v>
      </c>
      <c r="F37" s="15" t="n">
        <v>0.008</v>
      </c>
      <c r="G37" s="15" t="n"/>
    </row>
    <row r="38">
      <c r="A38" s="12" t="inlineStr">
        <is>
          <t>Motilal Oswal Financial Services Ltd.</t>
        </is>
      </c>
      <c r="B38" s="30" t="inlineStr">
        <is>
          <t>INE338I01027</t>
        </is>
      </c>
      <c r="C38" s="30" t="inlineStr">
        <is>
          <t>Capital Markets</t>
        </is>
      </c>
      <c r="D38" s="13" t="n">
        <v>2590</v>
      </c>
      <c r="E38" s="14" t="n">
        <v>25.33</v>
      </c>
      <c r="F38" s="15" t="n">
        <v>0.007900000000000001</v>
      </c>
      <c r="G38" s="15" t="n"/>
    </row>
    <row r="39">
      <c r="A39" s="12" t="inlineStr">
        <is>
          <t>Angel One Ltd.</t>
        </is>
      </c>
      <c r="B39" s="30" t="inlineStr">
        <is>
          <t>INE732I01013</t>
        </is>
      </c>
      <c r="C39" s="30" t="inlineStr">
        <is>
          <t>Capital Markets</t>
        </is>
      </c>
      <c r="D39" s="13" t="n">
        <v>963</v>
      </c>
      <c r="E39" s="14" t="n">
        <v>24</v>
      </c>
      <c r="F39" s="15" t="n">
        <v>0.0075</v>
      </c>
      <c r="G39" s="15" t="n"/>
    </row>
    <row r="40">
      <c r="A40" s="12" t="inlineStr">
        <is>
          <t>Affle 3i Ltd.</t>
        </is>
      </c>
      <c r="B40" s="30" t="inlineStr">
        <is>
          <t>INE00WC01027</t>
        </is>
      </c>
      <c r="C40" s="30" t="inlineStr">
        <is>
          <t>IT - Services</t>
        </is>
      </c>
      <c r="D40" s="13" t="n">
        <v>1239</v>
      </c>
      <c r="E40" s="14" t="n">
        <v>23.92</v>
      </c>
      <c r="F40" s="15" t="n">
        <v>0.0075</v>
      </c>
      <c r="G40" s="15" t="n"/>
    </row>
    <row r="41">
      <c r="A41" s="12" t="inlineStr">
        <is>
          <t>Indian Energy Exchange Ltd.</t>
        </is>
      </c>
      <c r="B41" s="30" t="inlineStr">
        <is>
          <t>INE022Q01020</t>
        </is>
      </c>
      <c r="C41" s="30" t="inlineStr">
        <is>
          <t>Capital Markets</t>
        </is>
      </c>
      <c r="D41" s="13" t="n">
        <v>16878</v>
      </c>
      <c r="E41" s="14" t="n">
        <v>23.47</v>
      </c>
      <c r="F41" s="15" t="n">
        <v>0.0073</v>
      </c>
      <c r="G41" s="15" t="n"/>
    </row>
    <row r="42">
      <c r="A42" s="12" t="inlineStr">
        <is>
          <t>Garden Reach Shipbuilders &amp; Engineers</t>
        </is>
      </c>
      <c r="B42" s="30" t="inlineStr">
        <is>
          <t>INE382Z01011</t>
        </is>
      </c>
      <c r="C42" s="30" t="inlineStr">
        <is>
          <t>Aerospace &amp; Defense</t>
        </is>
      </c>
      <c r="D42" s="13" t="n">
        <v>843</v>
      </c>
      <c r="E42" s="14" t="n">
        <v>21.55</v>
      </c>
      <c r="F42" s="15" t="n">
        <v>0.0067</v>
      </c>
      <c r="G42" s="15" t="n"/>
    </row>
    <row r="43">
      <c r="A43" s="12" t="inlineStr">
        <is>
          <t>Eclerx Services Ltd.</t>
        </is>
      </c>
      <c r="B43" s="30" t="inlineStr">
        <is>
          <t>INE738I01010</t>
        </is>
      </c>
      <c r="C43" s="30" t="inlineStr">
        <is>
          <t>Commercial Services &amp; Supplies</t>
        </is>
      </c>
      <c r="D43" s="13" t="n">
        <v>429</v>
      </c>
      <c r="E43" s="14" t="n">
        <v>20.28</v>
      </c>
      <c r="F43" s="15" t="n">
        <v>0.0063</v>
      </c>
      <c r="G43" s="15" t="n"/>
    </row>
    <row r="44">
      <c r="A44" s="12" t="inlineStr">
        <is>
          <t>Castrol India Ltd.</t>
        </is>
      </c>
      <c r="B44" s="30" t="inlineStr">
        <is>
          <t>INE172A01027</t>
        </is>
      </c>
      <c r="C44" s="30" t="inlineStr">
        <is>
          <t>Petroleum Products</t>
        </is>
      </c>
      <c r="D44" s="13" t="n">
        <v>9239</v>
      </c>
      <c r="E44" s="14" t="n">
        <v>18.02</v>
      </c>
      <c r="F44" s="15" t="n">
        <v>0.0056</v>
      </c>
      <c r="G44" s="15" t="n"/>
    </row>
    <row r="45">
      <c r="A45" s="12" t="inlineStr">
        <is>
          <t>Zensar Technologies Ltd.</t>
        </is>
      </c>
      <c r="B45" s="30" t="inlineStr">
        <is>
          <t>INE520A01027</t>
        </is>
      </c>
      <c r="C45" s="30" t="inlineStr">
        <is>
          <t>IT - Software</t>
        </is>
      </c>
      <c r="D45" s="13" t="n">
        <v>2120</v>
      </c>
      <c r="E45" s="14" t="n">
        <v>16.91</v>
      </c>
      <c r="F45" s="15" t="n">
        <v>0.0053</v>
      </c>
      <c r="G45" s="15" t="n"/>
    </row>
    <row r="46">
      <c r="A46" s="12" t="inlineStr">
        <is>
          <t>Cohance Lifesciences Ltd.</t>
        </is>
      </c>
      <c r="B46" s="30" t="inlineStr">
        <is>
          <t>INE03QK01018</t>
        </is>
      </c>
      <c r="C46" s="30" t="inlineStr">
        <is>
          <t>Pharmaceuticals &amp; Biotechnology</t>
        </is>
      </c>
      <c r="D46" s="13" t="n">
        <v>2080</v>
      </c>
      <c r="E46" s="14" t="n">
        <v>15.67</v>
      </c>
      <c r="F46" s="15" t="n">
        <v>0.0049</v>
      </c>
      <c r="G46" s="15" t="n"/>
    </row>
    <row r="47">
      <c r="A47" s="12" t="inlineStr">
        <is>
          <t>Zen Technologies Ltd.</t>
        </is>
      </c>
      <c r="B47" s="30" t="inlineStr">
        <is>
          <t>INE251B01027</t>
        </is>
      </c>
      <c r="C47" s="30" t="inlineStr">
        <is>
          <t>Aerospace &amp; Defense</t>
        </is>
      </c>
      <c r="D47" s="13" t="n">
        <v>1081</v>
      </c>
      <c r="E47" s="14" t="n">
        <v>14.67</v>
      </c>
      <c r="F47" s="15" t="n">
        <v>0.0046</v>
      </c>
      <c r="G47" s="15" t="n"/>
    </row>
    <row r="48">
      <c r="A48" s="12" t="inlineStr">
        <is>
          <t>Gillette India Ltd.</t>
        </is>
      </c>
      <c r="B48" s="30" t="inlineStr">
        <is>
          <t>INE322A01010</t>
        </is>
      </c>
      <c r="C48" s="30" t="inlineStr">
        <is>
          <t>Personal Products</t>
        </is>
      </c>
      <c r="D48" s="13" t="n">
        <v>162</v>
      </c>
      <c r="E48" s="14" t="n">
        <v>14.61</v>
      </c>
      <c r="F48" s="15" t="n">
        <v>0.0046</v>
      </c>
      <c r="G48" s="15" t="n"/>
    </row>
    <row r="49">
      <c r="A49" s="12" t="inlineStr">
        <is>
          <t>LT Foods Ltd.</t>
        </is>
      </c>
      <c r="B49" s="30" t="inlineStr">
        <is>
          <t>INE818H01020</t>
        </is>
      </c>
      <c r="C49" s="30" t="inlineStr">
        <is>
          <t>Agricultural Food &amp; other Products</t>
        </is>
      </c>
      <c r="D49" s="13" t="n">
        <v>3168</v>
      </c>
      <c r="E49" s="14" t="n">
        <v>13.32</v>
      </c>
      <c r="F49" s="15" t="n">
        <v>0.0042</v>
      </c>
      <c r="G49" s="15" t="n"/>
    </row>
    <row r="50">
      <c r="A50" s="12" t="inlineStr">
        <is>
          <t>Mahanagar Gas Ltd.</t>
        </is>
      </c>
      <c r="B50" s="30" t="inlineStr">
        <is>
          <t>INE002S01010</t>
        </is>
      </c>
      <c r="C50" s="30" t="inlineStr">
        <is>
          <t>Gas</t>
        </is>
      </c>
      <c r="D50" s="13" t="n">
        <v>976</v>
      </c>
      <c r="E50" s="14" t="n">
        <v>12.46</v>
      </c>
      <c r="F50" s="15" t="n">
        <v>0.0039</v>
      </c>
      <c r="G50" s="15" t="n"/>
    </row>
    <row r="51">
      <c r="A51" s="12" t="inlineStr">
        <is>
          <t>Astrazeneca Pharma India Ltd.</t>
        </is>
      </c>
      <c r="B51" s="30" t="inlineStr">
        <is>
          <t>INE203A01020</t>
        </is>
      </c>
      <c r="C51" s="30" t="inlineStr">
        <is>
          <t>Pharmaceuticals &amp; Biotechnology</t>
        </is>
      </c>
      <c r="D51" s="13" t="n">
        <v>124</v>
      </c>
      <c r="E51" s="14" t="n">
        <v>11.85</v>
      </c>
      <c r="F51" s="15" t="n">
        <v>0.0037</v>
      </c>
      <c r="G51" s="15" t="n"/>
    </row>
    <row r="52">
      <c r="A52" s="12" t="inlineStr">
        <is>
          <t>Newgen Software Technologies Ltd.</t>
        </is>
      </c>
      <c r="B52" s="30" t="inlineStr">
        <is>
          <t>INE619B01017</t>
        </is>
      </c>
      <c r="C52" s="30" t="inlineStr">
        <is>
          <t>IT - Software</t>
        </is>
      </c>
      <c r="D52" s="13" t="n">
        <v>1077</v>
      </c>
      <c r="E52" s="14" t="n">
        <v>10.51</v>
      </c>
      <c r="F52" s="15" t="n">
        <v>0.0033</v>
      </c>
      <c r="G52" s="15" t="n"/>
    </row>
    <row r="53">
      <c r="A53" s="12" t="inlineStr">
        <is>
          <t>Elecon Engineering Company Ltd.</t>
        </is>
      </c>
      <c r="B53" s="30" t="inlineStr">
        <is>
          <t>INE205B01031</t>
        </is>
      </c>
      <c r="C53" s="30" t="inlineStr">
        <is>
          <t>Electrical Equipment</t>
        </is>
      </c>
      <c r="D53" s="13" t="n">
        <v>1533</v>
      </c>
      <c r="E53" s="14" t="n">
        <v>8.609999999999999</v>
      </c>
      <c r="F53" s="15" t="n">
        <v>0.0027</v>
      </c>
      <c r="G53" s="15" t="n"/>
    </row>
    <row r="54">
      <c r="A54" s="12" t="inlineStr">
        <is>
          <t>Schneider Electric Infrastructure Ltd.</t>
        </is>
      </c>
      <c r="B54" s="30" t="inlineStr">
        <is>
          <t>INE839M01018</t>
        </is>
      </c>
      <c r="C54" s="30" t="inlineStr">
        <is>
          <t>Electrical Equipment</t>
        </is>
      </c>
      <c r="D54" s="13" t="n">
        <v>1019</v>
      </c>
      <c r="E54" s="14" t="n">
        <v>8.52</v>
      </c>
      <c r="F54" s="15" t="n">
        <v>0.0027</v>
      </c>
      <c r="G54" s="15" t="n"/>
    </row>
    <row r="55">
      <c r="A55" s="12" t="inlineStr">
        <is>
          <t>Caplin Point Laboratories Ltd.</t>
        </is>
      </c>
      <c r="B55" s="30" t="inlineStr">
        <is>
          <t>INE475E01026</t>
        </is>
      </c>
      <c r="C55" s="30" t="inlineStr">
        <is>
          <t>Pharmaceuticals &amp; Biotechnology</t>
        </is>
      </c>
      <c r="D55" s="13" t="n">
        <v>378</v>
      </c>
      <c r="E55" s="14" t="n">
        <v>7.68</v>
      </c>
      <c r="F55" s="15" t="n">
        <v>0.0024</v>
      </c>
      <c r="G55" s="15" t="n"/>
    </row>
    <row r="56">
      <c r="A56" s="12" t="inlineStr">
        <is>
          <t>BLS International Services Ltd.</t>
        </is>
      </c>
      <c r="B56" s="30" t="inlineStr">
        <is>
          <t>INE153T01027</t>
        </is>
      </c>
      <c r="C56" s="30" t="inlineStr">
        <is>
          <t>Leisure Services</t>
        </is>
      </c>
      <c r="D56" s="13" t="n">
        <v>2196</v>
      </c>
      <c r="E56" s="14" t="n">
        <v>6.91</v>
      </c>
      <c r="F56" s="15" t="n">
        <v>0.0022</v>
      </c>
      <c r="G56" s="15" t="n"/>
    </row>
    <row r="57">
      <c r="A57" s="12" t="inlineStr">
        <is>
          <t>Action Construction Equipment Ltd.</t>
        </is>
      </c>
      <c r="B57" s="30" t="inlineStr">
        <is>
          <t>INE731H01025</t>
        </is>
      </c>
      <c r="C57" s="30" t="inlineStr">
        <is>
          <t>Agricultural, Commercial &amp; Construction Vehicles</t>
        </is>
      </c>
      <c r="D57" s="13" t="n">
        <v>592</v>
      </c>
      <c r="E57" s="14" t="n">
        <v>6.52</v>
      </c>
      <c r="F57" s="15" t="n">
        <v>0.002</v>
      </c>
      <c r="G57" s="15" t="n"/>
    </row>
    <row r="58">
      <c r="A58" s="16" t="inlineStr">
        <is>
          <t>Sub Total</t>
        </is>
      </c>
      <c r="B58" s="31" t="n"/>
      <c r="C58" s="31" t="n"/>
      <c r="D58" s="17" t="n"/>
      <c r="E58" s="37" t="n">
        <v>3190.57</v>
      </c>
      <c r="F58" s="38" t="n">
        <v>0.9988</v>
      </c>
      <c r="G58" s="20" t="n"/>
    </row>
    <row r="59">
      <c r="A59" s="16" t="inlineStr">
        <is>
          <t>(b) Unlisted</t>
        </is>
      </c>
      <c r="B59" s="30" t="n"/>
      <c r="C59" s="30" t="n"/>
      <c r="D59" s="13" t="n"/>
      <c r="E59" s="14" t="n"/>
      <c r="F59" s="15" t="n"/>
      <c r="G59" s="15" t="n"/>
    </row>
    <row r="60">
      <c r="A60" s="16" t="inlineStr">
        <is>
          <t>Sub Total</t>
        </is>
      </c>
      <c r="B60" s="30" t="n"/>
      <c r="C60" s="30" t="n"/>
      <c r="D60" s="13" t="n"/>
      <c r="E60" s="39" t="inlineStr">
        <is>
          <t>NIL</t>
        </is>
      </c>
      <c r="F60" s="40" t="inlineStr">
        <is>
          <t>NIL</t>
        </is>
      </c>
      <c r="G60" s="15" t="n"/>
    </row>
    <row r="61">
      <c r="A61" s="21" t="inlineStr">
        <is>
          <t>TOTAL</t>
        </is>
      </c>
      <c r="B61" s="32" t="n"/>
      <c r="C61" s="32" t="n"/>
      <c r="D61" s="22" t="n"/>
      <c r="E61" s="27" t="n">
        <v>3190.57</v>
      </c>
      <c r="F61" s="28" t="n">
        <v>0.9988</v>
      </c>
      <c r="G61" s="20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2" t="inlineStr">
        <is>
          <t>Accrued Interest</t>
        </is>
      </c>
      <c r="B63" s="30" t="n"/>
      <c r="C63" s="30" t="n"/>
      <c r="D63" s="13" t="n"/>
      <c r="E63" s="14" t="n">
        <v>0</v>
      </c>
      <c r="F63" s="15" t="n">
        <v>0</v>
      </c>
      <c r="G63" s="15" t="n"/>
    </row>
    <row r="64">
      <c r="A64" s="12" t="inlineStr">
        <is>
          <t>Net Receivables/(Payables)</t>
        </is>
      </c>
      <c r="B64" s="30" t="n"/>
      <c r="C64" s="30" t="n"/>
      <c r="D64" s="13" t="n"/>
      <c r="E64" s="14" t="n">
        <v>3.66</v>
      </c>
      <c r="F64" s="15" t="n">
        <v>0.0012</v>
      </c>
      <c r="G64" s="15" t="n"/>
    </row>
    <row r="65">
      <c r="A65" s="25" t="inlineStr">
        <is>
          <t>GRAND TOTAL</t>
        </is>
      </c>
      <c r="B65" s="33" t="n"/>
      <c r="C65" s="33" t="n"/>
      <c r="D65" s="26" t="n"/>
      <c r="E65" s="27" t="n">
        <v>3194.23</v>
      </c>
      <c r="F65" s="28" t="n">
        <v>1</v>
      </c>
      <c r="G65" s="28" t="n"/>
    </row>
    <row r="70">
      <c r="A70" s="80" t="inlineStr">
        <is>
          <t>Notes:</t>
        </is>
      </c>
    </row>
    <row r="71">
      <c r="A71" s="48" t="inlineStr">
        <is>
          <t>1. Security in default beyond its maturiy date</t>
        </is>
      </c>
      <c r="B71" s="34" t="inlineStr">
        <is>
          <t>NIL</t>
        </is>
      </c>
    </row>
    <row r="72">
      <c r="A72" t="inlineStr">
        <is>
          <t>2. NAV at the beginning of the period (Rs. per unit)</t>
        </is>
      </c>
    </row>
    <row r="73">
      <c r="A73" t="inlineStr">
        <is>
          <t>Plan /option (Face Value 45.59179)</t>
        </is>
      </c>
      <c r="B73" t="inlineStr">
        <is>
          <t>As on</t>
        </is>
      </c>
      <c r="C73" t="inlineStr">
        <is>
          <t>As on</t>
        </is>
      </c>
    </row>
    <row r="74">
      <c r="B74" s="49" t="n">
        <v>45930</v>
      </c>
      <c r="C74" s="49" t="n">
        <v>45961</v>
      </c>
    </row>
    <row r="75">
      <c r="A75" t="inlineStr">
        <is>
          <t>Regular Plan  Growth Option</t>
        </is>
      </c>
      <c r="B75" t="n">
        <v>40.6305</v>
      </c>
      <c r="C75" t="n">
        <v>42.6329</v>
      </c>
    </row>
    <row r="77">
      <c r="A77" t="inlineStr">
        <is>
          <t xml:space="preserve">3. Total Dividend (Net) declared during the month </t>
        </is>
      </c>
      <c r="B77" s="34" t="inlineStr">
        <is>
          <t>NIL</t>
        </is>
      </c>
    </row>
    <row r="78">
      <c r="A78" t="inlineStr">
        <is>
          <t>4. Bonus was declared during the month</t>
        </is>
      </c>
      <c r="B78" s="34" t="inlineStr">
        <is>
          <t>NIL</t>
        </is>
      </c>
    </row>
    <row r="79" ht="29" customHeight="1">
      <c r="A79" s="48" t="inlineStr">
        <is>
          <t>5. Investment in Repo of Corporate Debt Securities during the month ended October 31, 2025</t>
        </is>
      </c>
      <c r="B79" s="34" t="inlineStr">
        <is>
          <t>NIL</t>
        </is>
      </c>
    </row>
    <row r="80" ht="29" customHeight="1">
      <c r="A80" s="48" t="inlineStr">
        <is>
          <t>6. Investment in foreign securities/ADRs/GDRs at the end of the month</t>
        </is>
      </c>
      <c r="B80" s="34" t="inlineStr">
        <is>
          <t>NIL</t>
        </is>
      </c>
    </row>
    <row r="81">
      <c r="A81" t="inlineStr">
        <is>
          <t>7. Portfolio Turnover Ratio</t>
        </is>
      </c>
      <c r="B81" s="51" t="n">
        <v>1.4234</v>
      </c>
    </row>
    <row r="82" ht="43.5" customHeight="1">
      <c r="A82" s="48" t="inlineStr">
        <is>
          <t>8. Total gross exposure to derivative instruments (excluding reversed positions) at the end of the month (Rs. in Lakhs)</t>
        </is>
      </c>
      <c r="B82" s="34" t="inlineStr">
        <is>
          <t>NIL</t>
        </is>
      </c>
    </row>
    <row r="83">
      <c r="B83" s="34" t="n"/>
    </row>
    <row r="84" ht="29" customHeight="1">
      <c r="A84" s="48" t="inlineStr">
        <is>
          <t>9. Margin Deposits includes Margin money placed on derivatives other than margin money placed with bank</t>
        </is>
      </c>
      <c r="B84" s="34" t="inlineStr">
        <is>
          <t>NIL</t>
        </is>
      </c>
    </row>
    <row r="85" ht="29" customHeight="1">
      <c r="A85" s="48" t="inlineStr">
        <is>
          <t>10. Value of investment made by other schemes under same management (Rs. In Lakhs)</t>
        </is>
      </c>
      <c r="B85" t="inlineStr">
        <is>
          <t>NIL</t>
        </is>
      </c>
    </row>
    <row r="86" ht="29" customHeight="1">
      <c r="A86" s="48" t="inlineStr">
        <is>
          <t>11. Number of instance of deviation In valuation of securities</t>
        </is>
      </c>
      <c r="B86" s="34" t="inlineStr">
        <is>
          <t>NIL</t>
        </is>
      </c>
    </row>
    <row r="87" ht="29" customHeight="1">
      <c r="A87" s="48" t="inlineStr">
        <is>
          <t>12. Total value and percentage of illiquid equity shares / securities</t>
        </is>
      </c>
      <c r="B87" s="34" t="inlineStr">
        <is>
          <t>NIL</t>
        </is>
      </c>
    </row>
    <row r="89" ht="70" customHeight="1">
      <c r="A89" s="82" t="inlineStr">
        <is>
          <t>Scheme Name</t>
        </is>
      </c>
      <c r="B89" s="82" t="inlineStr">
        <is>
          <t>Risk- O - Meter</t>
        </is>
      </c>
      <c r="C89" s="82" t="inlineStr">
        <is>
          <t>Benchmark of the Scheme</t>
        </is>
      </c>
      <c r="D89" s="82" t="inlineStr">
        <is>
          <t>Benchmark Risk-o-meter</t>
        </is>
      </c>
    </row>
    <row r="90" ht="70" customHeight="1">
      <c r="A90" s="82" t="inlineStr">
        <is>
          <t>Edelweiss Nifty500 Multicap Momentum Quality 50 ETF</t>
        </is>
      </c>
      <c r="B90" s="82" t="n"/>
      <c r="C90" s="82" t="inlineStr">
        <is>
          <t>Nifty500 Multicap Momentum Quality 50 TRI</t>
        </is>
      </c>
      <c r="D90" s="82" t="n"/>
      <c r="E9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42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 US TECHNOLOGY EQUITY FOF AS ON OCTOBER 31, 2025</t>
        </is>
      </c>
    </row>
    <row r="2" ht="19.5" customHeight="1">
      <c r="A2" s="81" t="inlineStr">
        <is>
          <t>(An open ended fund of fund scheme investing in JPMorgan Funds – US Technology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JPMORGAN F-US TECHNOLOGY-I A</t>
        </is>
      </c>
      <c r="B9" s="30" t="inlineStr">
        <is>
          <t>LU0248060906</t>
        </is>
      </c>
      <c r="C9" s="30" t="n"/>
      <c r="D9" s="13" t="n">
        <v>1089401.553</v>
      </c>
      <c r="E9" s="14" t="n">
        <v>371459.34</v>
      </c>
      <c r="F9" s="15" t="n">
        <v>0.9608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371459.34</v>
      </c>
      <c r="F10" s="19" t="n">
        <v>0.9608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371459.34</v>
      </c>
      <c r="F12" s="19" t="n">
        <v>0.9608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17193.09</v>
      </c>
      <c r="F15" s="15" t="n">
        <v>0.0445</v>
      </c>
      <c r="G15" s="15" t="n">
        <v>0.05596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17193.09</v>
      </c>
      <c r="F16" s="19" t="n">
        <v>0.0445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17193.09</v>
      </c>
      <c r="F18" s="19" t="n">
        <v>0.0445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2.6359601</v>
      </c>
      <c r="F19" s="15" t="n">
        <v>6e-06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-2025.5259601</v>
      </c>
      <c r="F20" s="24" t="n">
        <v>-0.005306</v>
      </c>
      <c r="G20" s="15" t="n">
        <v>0.055959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386629.54</v>
      </c>
      <c r="F21" s="28" t="n">
        <v>1</v>
      </c>
      <c r="G21" s="28" t="n"/>
    </row>
    <row r="26">
      <c r="A26" s="80" t="inlineStr">
        <is>
          <t>Notes:</t>
        </is>
      </c>
    </row>
    <row r="27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45930</v>
      </c>
      <c r="C30" s="49" t="n">
        <v>45961</v>
      </c>
    </row>
    <row r="31">
      <c r="A31" t="inlineStr">
        <is>
          <t>Direct Plan Growth Option</t>
        </is>
      </c>
      <c r="B31" t="n">
        <v>34.3663</v>
      </c>
      <c r="C31" t="n">
        <v>36.4417</v>
      </c>
    </row>
    <row r="32">
      <c r="A32" t="inlineStr">
        <is>
          <t>Regular Plan Growth Option</t>
        </is>
      </c>
      <c r="B32" t="n">
        <v>32.5733</v>
      </c>
      <c r="C32" t="n">
        <v>34.5146</v>
      </c>
    </row>
    <row r="34">
      <c r="A34" t="inlineStr">
        <is>
          <t xml:space="preserve">3. Total Dividend (Net) declared during the month </t>
        </is>
      </c>
      <c r="B34" s="34" t="inlineStr">
        <is>
          <t>NIL</t>
        </is>
      </c>
    </row>
    <row r="35">
      <c r="A35" t="inlineStr">
        <is>
          <t>4. Bonus was declared during the month</t>
        </is>
      </c>
      <c r="B35" s="34" t="inlineStr">
        <is>
          <t>NIL</t>
        </is>
      </c>
    </row>
    <row r="36" ht="29" customHeight="1">
      <c r="A36" s="48" t="inlineStr">
        <is>
          <t>5. Investment in Repo of Corporate Debt Securities during the month ended October 31, 2025</t>
        </is>
      </c>
      <c r="B36" s="34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1" t="n">
        <v>371459.3358727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4" t="inlineStr">
        <is>
          <t>NIL</t>
        </is>
      </c>
    </row>
    <row r="39">
      <c r="B39" s="34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4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4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4" t="inlineStr">
        <is>
          <t>NIL</t>
        </is>
      </c>
    </row>
    <row r="45" ht="70" customHeight="1">
      <c r="A45" s="82" t="inlineStr">
        <is>
          <t>Scheme Name</t>
        </is>
      </c>
      <c r="B45" s="82" t="inlineStr">
        <is>
          <t>Risk- O - Meter</t>
        </is>
      </c>
      <c r="C45" s="82" t="inlineStr">
        <is>
          <t>Benchmark of the Scheme</t>
        </is>
      </c>
      <c r="D45" s="82" t="inlineStr">
        <is>
          <t>Benchmark Risk-o-meter</t>
        </is>
      </c>
    </row>
    <row r="46" ht="70" customHeight="1">
      <c r="A46" s="82" t="inlineStr">
        <is>
          <t>Edelweiss US Technology Equity Fund of Fund</t>
        </is>
      </c>
      <c r="B46" s="82" t="n"/>
      <c r="C46" s="82" t="inlineStr">
        <is>
          <t>Russell 1000 Equal Weighted Technology Index</t>
        </is>
      </c>
      <c r="D46" s="82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39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BHARAT BOND FOF – APRIL 2032 AS ON OCTOBER 31, 2025</t>
        </is>
      </c>
    </row>
    <row r="2" ht="19.5" customHeight="1">
      <c r="A2" s="81" t="inlineStr">
        <is>
          <t>(An open-ended Target Maturity fund of funds scheme investing in units of BHARAT Bond ETF – April 2032)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BHARAT BOND ETF–APRIL 2032-GROWTH</t>
        </is>
      </c>
      <c r="B9" s="30" t="inlineStr">
        <is>
          <t>INF754K01OB1</t>
        </is>
      </c>
      <c r="C9" s="30" t="n"/>
      <c r="D9" s="13" t="n">
        <v>34502278</v>
      </c>
      <c r="E9" s="14" t="n">
        <v>450982.73</v>
      </c>
      <c r="F9" s="15" t="n">
        <v>0.9983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450982.73</v>
      </c>
      <c r="F10" s="19" t="n">
        <v>0.9983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450982.73</v>
      </c>
      <c r="F12" s="19" t="n">
        <v>0.9983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786.64</v>
      </c>
      <c r="F15" s="15" t="n">
        <v>0.0017</v>
      </c>
      <c r="G15" s="15" t="n">
        <v>0.05596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786.64</v>
      </c>
      <c r="F16" s="19" t="n">
        <v>0.0017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786.64</v>
      </c>
      <c r="F18" s="19" t="n">
        <v>0.0017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0.1206035</v>
      </c>
      <c r="F19" s="15" t="n">
        <v>0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-26.8706035</v>
      </c>
      <c r="F20" s="15" t="n">
        <v>0</v>
      </c>
      <c r="G20" s="15" t="n">
        <v>0.055959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451742.62</v>
      </c>
      <c r="F21" s="28" t="n">
        <v>1</v>
      </c>
      <c r="G21" s="28" t="n"/>
    </row>
    <row r="26">
      <c r="A26" s="80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45930</v>
      </c>
      <c r="C30" s="49" t="n">
        <v>45961</v>
      </c>
    </row>
    <row r="31">
      <c r="A31" t="inlineStr">
        <is>
          <t>Direct Plan Growth Option</t>
        </is>
      </c>
      <c r="B31" t="n">
        <v>12.8918</v>
      </c>
      <c r="C31" t="n">
        <v>13.0326</v>
      </c>
    </row>
    <row r="32">
      <c r="A32" t="inlineStr">
        <is>
          <t>Direct Plan IDCW Option</t>
        </is>
      </c>
      <c r="B32" t="n">
        <v>12.8918</v>
      </c>
      <c r="C32" t="n">
        <v>13.0326</v>
      </c>
    </row>
    <row r="33">
      <c r="A33" t="inlineStr">
        <is>
          <t>Regular Plan Growth Option</t>
        </is>
      </c>
      <c r="B33" t="n">
        <v>12.8918</v>
      </c>
      <c r="C33" t="n">
        <v>13.0326</v>
      </c>
    </row>
    <row r="34">
      <c r="A34" t="inlineStr">
        <is>
          <t>Regular Plan IDCW Option</t>
        </is>
      </c>
      <c r="B34" t="n">
        <v>12.8918</v>
      </c>
      <c r="C34" t="n">
        <v>13.0326</v>
      </c>
    </row>
    <row r="36">
      <c r="A36" t="inlineStr">
        <is>
          <t xml:space="preserve">3. Total Dividend (Net) declared during the month </t>
        </is>
      </c>
      <c r="B36" s="34" t="inlineStr">
        <is>
          <t>NIL</t>
        </is>
      </c>
    </row>
    <row r="37">
      <c r="A37" t="inlineStr">
        <is>
          <t>4. Bonus was declared during the month</t>
        </is>
      </c>
      <c r="B37" s="34" t="inlineStr">
        <is>
          <t>NIL</t>
        </is>
      </c>
    </row>
    <row r="38" ht="58" customHeight="1">
      <c r="A38" s="48" t="inlineStr">
        <is>
          <t>5. Investment in Repo of Corporate Debt Securities during the month ended October 31, 2025</t>
        </is>
      </c>
      <c r="B38" s="34" t="inlineStr">
        <is>
          <t>NIL</t>
        </is>
      </c>
    </row>
    <row r="39" ht="43.5" customHeight="1">
      <c r="A39" s="48" t="inlineStr">
        <is>
          <t>6. Investment in foreign securities/ADRs/GDRs at the end of the month</t>
        </is>
      </c>
      <c r="B39" s="34" t="inlineStr">
        <is>
          <t>NIL</t>
        </is>
      </c>
    </row>
    <row r="40" ht="72.5" customHeight="1">
      <c r="A40" s="48" t="inlineStr">
        <is>
          <t>7. Total gross exposure to derivative instruments (excluding reversed positions) at the end of the month (Rs. in Lakhs)</t>
        </is>
      </c>
      <c r="B40" s="34" t="inlineStr">
        <is>
          <t>NIL</t>
        </is>
      </c>
    </row>
    <row r="41">
      <c r="A41" t="inlineStr">
        <is>
          <t>7. Average Portfolio Maturity</t>
        </is>
      </c>
      <c r="B41" s="51">
        <f>B54</f>
        <v/>
      </c>
    </row>
    <row r="42" ht="58" customHeight="1">
      <c r="A42" s="48" t="inlineStr">
        <is>
          <t>8. Margin Deposits includes Margin money placed on derivatives other than margin money placed with bank</t>
        </is>
      </c>
      <c r="B42" s="34" t="inlineStr">
        <is>
          <t>NIL</t>
        </is>
      </c>
    </row>
    <row r="43" ht="58" customHeight="1">
      <c r="A43" s="48" t="inlineStr">
        <is>
          <t>9. Value of investment made by other schemes under same management (Rs. In Lakhs)</t>
        </is>
      </c>
      <c r="B43" t="inlineStr">
        <is>
          <t>NIL</t>
        </is>
      </c>
    </row>
    <row r="44" ht="43.5" customHeight="1">
      <c r="A44" s="48" t="inlineStr">
        <is>
          <t>10. Number of instance of deviation In valuation of securities</t>
        </is>
      </c>
      <c r="B44" s="34" t="inlineStr">
        <is>
          <t>NIL</t>
        </is>
      </c>
    </row>
    <row r="45" ht="43.5" customHeight="1">
      <c r="A45" s="48" t="inlineStr">
        <is>
          <t>11. Total value and percentage of illiquid equity shares / securities</t>
        </is>
      </c>
      <c r="B45" s="34" t="inlineStr">
        <is>
          <t>NIL</t>
        </is>
      </c>
    </row>
    <row r="47">
      <c r="A47" t="inlineStr">
        <is>
          <t>Portfolio Information</t>
        </is>
      </c>
    </row>
    <row r="48">
      <c r="A48" s="53" t="inlineStr">
        <is>
          <t>Scheme Name :</t>
        </is>
      </c>
      <c r="B48" s="53" t="inlineStr">
        <is>
          <t>BHARAT Bond FOF - April 2032</t>
        </is>
      </c>
    </row>
    <row r="49">
      <c r="A49" s="53" t="inlineStr">
        <is>
          <t>Description (if any)</t>
        </is>
      </c>
      <c r="B49" s="53" t="inlineStr">
        <is>
          <t>Fund of funds scheme (Domestic)</t>
        </is>
      </c>
    </row>
    <row r="50">
      <c r="A50" s="53" t="n"/>
      <c r="B50" s="53" t="n"/>
    </row>
    <row r="51">
      <c r="A51" s="53" t="inlineStr">
        <is>
          <t>Annualised Portfolio YTM* :</t>
        </is>
      </c>
      <c r="B51" s="54" t="n">
        <v>6.886926900567896</v>
      </c>
    </row>
    <row r="52">
      <c r="A52" s="53" t="n"/>
      <c r="B52" s="53" t="n"/>
    </row>
    <row r="53">
      <c r="A53" s="53" t="inlineStr">
        <is>
          <t>Macaulay Duration</t>
        </is>
      </c>
      <c r="B53" s="55" t="n">
        <v>5.0793</v>
      </c>
    </row>
    <row r="54">
      <c r="A54" s="53" t="inlineStr">
        <is>
          <t>Residual Maturity</t>
        </is>
      </c>
      <c r="B54" s="55" t="n">
        <v>6.307905944645186</v>
      </c>
    </row>
    <row r="55">
      <c r="A55" s="53" t="n"/>
      <c r="B55" s="53" t="n"/>
    </row>
    <row r="56">
      <c r="A56" s="53" t="inlineStr">
        <is>
          <t xml:space="preserve">As on (Date) </t>
        </is>
      </c>
      <c r="B56" s="56" t="n">
        <v>45961</v>
      </c>
    </row>
    <row r="58" ht="70" customHeight="1">
      <c r="A58" s="82" t="inlineStr">
        <is>
          <t>Scheme Name</t>
        </is>
      </c>
      <c r="B58" s="82" t="inlineStr">
        <is>
          <t>Risk- O - Meter</t>
        </is>
      </c>
      <c r="C58" s="82" t="inlineStr">
        <is>
          <t>Benchmark of the Scheme</t>
        </is>
      </c>
      <c r="D58" s="82" t="inlineStr">
        <is>
          <t>Benchmark Risk-o-meter</t>
        </is>
      </c>
    </row>
    <row r="59" ht="70" customHeight="1">
      <c r="A59" s="82" t="inlineStr">
        <is>
          <t>Bharat Bond ETF FOF – April 2032</t>
        </is>
      </c>
      <c r="B59" s="82" t="n"/>
      <c r="C59" s="82" t="inlineStr">
        <is>
          <t>Nifty BHARAT Bond Index - April 2032</t>
        </is>
      </c>
      <c r="D59" s="82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G84"/>
  <sheetViews>
    <sheetView showGridLines="0" workbookViewId="0">
      <pane ySplit="4" topLeftCell="A38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 NIFTY ALPHA LOW VOLATILITY 30 INDEX FUND AS ON OCTOBER 31, 2025</t>
        </is>
      </c>
    </row>
    <row r="2" ht="19.5" customHeight="1">
      <c r="A2" s="81" t="inlineStr">
        <is>
          <t>(An Open-ended Scheme replicating Nifty Alpha Low Volatility 30 Index.)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Apollo Hospitals Enterprise Ltd.</t>
        </is>
      </c>
      <c r="B8" s="30" t="inlineStr">
        <is>
          <t>INE437A01024</t>
        </is>
      </c>
      <c r="C8" s="30" t="inlineStr">
        <is>
          <t>Healthcare Services</t>
        </is>
      </c>
      <c r="D8" s="13" t="n">
        <v>8448</v>
      </c>
      <c r="E8" s="14" t="n">
        <v>648.89</v>
      </c>
      <c r="F8" s="15" t="n">
        <v>0.044</v>
      </c>
      <c r="G8" s="15" t="n"/>
    </row>
    <row r="9">
      <c r="A9" s="12" t="inlineStr">
        <is>
          <t>HDFC Bank Ltd.</t>
        </is>
      </c>
      <c r="B9" s="30" t="inlineStr">
        <is>
          <t>INE040A01034</t>
        </is>
      </c>
      <c r="C9" s="30" t="inlineStr">
        <is>
          <t>Banks</t>
        </is>
      </c>
      <c r="D9" s="13" t="n">
        <v>64590</v>
      </c>
      <c r="E9" s="14" t="n">
        <v>637.7</v>
      </c>
      <c r="F9" s="15" t="n">
        <v>0.0432</v>
      </c>
      <c r="G9" s="15" t="n"/>
    </row>
    <row r="10">
      <c r="A10" s="12" t="inlineStr">
        <is>
          <t>ITC Ltd.</t>
        </is>
      </c>
      <c r="B10" s="30" t="inlineStr">
        <is>
          <t>INE154A01025</t>
        </is>
      </c>
      <c r="C10" s="30" t="inlineStr">
        <is>
          <t>Diversified FMCG</t>
        </is>
      </c>
      <c r="D10" s="13" t="n">
        <v>147835</v>
      </c>
      <c r="E10" s="14" t="n">
        <v>621.42</v>
      </c>
      <c r="F10" s="15" t="n">
        <v>0.0421</v>
      </c>
      <c r="G10" s="15" t="n"/>
    </row>
    <row r="11">
      <c r="A11" s="12" t="inlineStr">
        <is>
          <t>ICICI Bank Ltd.</t>
        </is>
      </c>
      <c r="B11" s="30" t="inlineStr">
        <is>
          <t>INE090A01021</t>
        </is>
      </c>
      <c r="C11" s="30" t="inlineStr">
        <is>
          <t>Banks</t>
        </is>
      </c>
      <c r="D11" s="13" t="n">
        <v>45333</v>
      </c>
      <c r="E11" s="14" t="n">
        <v>609.86</v>
      </c>
      <c r="F11" s="15" t="n">
        <v>0.0414</v>
      </c>
      <c r="G11" s="15" t="n"/>
    </row>
    <row r="12">
      <c r="A12" s="12" t="inlineStr">
        <is>
          <t>Bharti Airtel Ltd.</t>
        </is>
      </c>
      <c r="B12" s="30" t="inlineStr">
        <is>
          <t>INE397D01024</t>
        </is>
      </c>
      <c r="C12" s="30" t="inlineStr">
        <is>
          <t>Telecom - Services</t>
        </is>
      </c>
      <c r="D12" s="13" t="n">
        <v>29436</v>
      </c>
      <c r="E12" s="14" t="n">
        <v>604.76</v>
      </c>
      <c r="F12" s="15" t="n">
        <v>0.041</v>
      </c>
      <c r="G12" s="15" t="n"/>
    </row>
    <row r="13">
      <c r="A13" s="12" t="inlineStr">
        <is>
          <t>Sun Pharmaceutical Industries Ltd.</t>
        </is>
      </c>
      <c r="B13" s="30" t="inlineStr">
        <is>
          <t>INE044A01036</t>
        </is>
      </c>
      <c r="C13" s="30" t="inlineStr">
        <is>
          <t>Pharmaceuticals &amp; Biotechnology</t>
        </is>
      </c>
      <c r="D13" s="13" t="n">
        <v>35303</v>
      </c>
      <c r="E13" s="14" t="n">
        <v>596.87</v>
      </c>
      <c r="F13" s="15" t="n">
        <v>0.0405</v>
      </c>
      <c r="G13" s="15" t="n"/>
    </row>
    <row r="14">
      <c r="A14" s="12" t="inlineStr">
        <is>
          <t>Bajaj Finance Ltd.</t>
        </is>
      </c>
      <c r="B14" s="30" t="inlineStr">
        <is>
          <t>INE296A01032</t>
        </is>
      </c>
      <c r="C14" s="30" t="inlineStr">
        <is>
          <t>Finance</t>
        </is>
      </c>
      <c r="D14" s="13" t="n">
        <v>55509</v>
      </c>
      <c r="E14" s="14" t="n">
        <v>578.85</v>
      </c>
      <c r="F14" s="15" t="n">
        <v>0.0393</v>
      </c>
      <c r="G14" s="15" t="n"/>
    </row>
    <row r="15">
      <c r="A15" s="12" t="inlineStr">
        <is>
          <t>Britannia Industries Ltd.</t>
        </is>
      </c>
      <c r="B15" s="30" t="inlineStr">
        <is>
          <t>INE216A01030</t>
        </is>
      </c>
      <c r="C15" s="30" t="inlineStr">
        <is>
          <t>Food Products</t>
        </is>
      </c>
      <c r="D15" s="13" t="n">
        <v>9749</v>
      </c>
      <c r="E15" s="14" t="n">
        <v>569</v>
      </c>
      <c r="F15" s="15" t="n">
        <v>0.0386</v>
      </c>
      <c r="G15" s="15" t="n"/>
    </row>
    <row r="16">
      <c r="A16" s="12" t="inlineStr">
        <is>
          <t>SBI Life Insurance Company Ltd.</t>
        </is>
      </c>
      <c r="B16" s="30" t="inlineStr">
        <is>
          <t>INE123W01016</t>
        </is>
      </c>
      <c r="C16" s="30" t="inlineStr">
        <is>
          <t>Insurance</t>
        </is>
      </c>
      <c r="D16" s="13" t="n">
        <v>28660</v>
      </c>
      <c r="E16" s="14" t="n">
        <v>560.5</v>
      </c>
      <c r="F16" s="15" t="n">
        <v>0.038</v>
      </c>
      <c r="G16" s="15" t="n"/>
    </row>
    <row r="17">
      <c r="A17" s="12" t="inlineStr">
        <is>
          <t>HDFC Life Insurance Company Ltd.</t>
        </is>
      </c>
      <c r="B17" s="30" t="inlineStr">
        <is>
          <t>INE795G01014</t>
        </is>
      </c>
      <c r="C17" s="30" t="inlineStr">
        <is>
          <t>Insurance</t>
        </is>
      </c>
      <c r="D17" s="13" t="n">
        <v>76253</v>
      </c>
      <c r="E17" s="14" t="n">
        <v>558.0599999999999</v>
      </c>
      <c r="F17" s="15" t="n">
        <v>0.0378</v>
      </c>
      <c r="G17" s="15" t="n"/>
    </row>
    <row r="18">
      <c r="A18" s="12" t="inlineStr">
        <is>
          <t>Divi's Laboratories Ltd.</t>
        </is>
      </c>
      <c r="B18" s="30" t="inlineStr">
        <is>
          <t>INE361B01024</t>
        </is>
      </c>
      <c r="C18" s="30" t="inlineStr">
        <is>
          <t>Pharmaceuticals &amp; Biotechnology</t>
        </is>
      </c>
      <c r="D18" s="13" t="n">
        <v>8267</v>
      </c>
      <c r="E18" s="14" t="n">
        <v>557.03</v>
      </c>
      <c r="F18" s="15" t="n">
        <v>0.0378</v>
      </c>
      <c r="G18" s="15" t="n"/>
    </row>
    <row r="19">
      <c r="A19" s="12" t="inlineStr">
        <is>
          <t>Kotak Mahindra Bank Ltd.</t>
        </is>
      </c>
      <c r="B19" s="30" t="inlineStr">
        <is>
          <t>INE237A01028</t>
        </is>
      </c>
      <c r="C19" s="30" t="inlineStr">
        <is>
          <t>Banks</t>
        </is>
      </c>
      <c r="D19" s="13" t="n">
        <v>24624</v>
      </c>
      <c r="E19" s="14" t="n">
        <v>517.65</v>
      </c>
      <c r="F19" s="15" t="n">
        <v>0.0351</v>
      </c>
      <c r="G19" s="15" t="n"/>
    </row>
    <row r="20">
      <c r="A20" s="12" t="inlineStr">
        <is>
          <t>TVS Motor Company Ltd.</t>
        </is>
      </c>
      <c r="B20" s="30" t="inlineStr">
        <is>
          <t>INE494B01023</t>
        </is>
      </c>
      <c r="C20" s="30" t="inlineStr">
        <is>
          <t>Automobiles</t>
        </is>
      </c>
      <c r="D20" s="13" t="n">
        <v>14567</v>
      </c>
      <c r="E20" s="14" t="n">
        <v>511.11</v>
      </c>
      <c r="F20" s="15" t="n">
        <v>0.0347</v>
      </c>
      <c r="G20" s="15" t="n"/>
    </row>
    <row r="21">
      <c r="A21" s="12" t="inlineStr">
        <is>
          <t>Bajaj Finserv Ltd.</t>
        </is>
      </c>
      <c r="B21" s="30" t="inlineStr">
        <is>
          <t>INE918I01026</t>
        </is>
      </c>
      <c r="C21" s="30" t="inlineStr">
        <is>
          <t>Finance</t>
        </is>
      </c>
      <c r="D21" s="13" t="n">
        <v>24376</v>
      </c>
      <c r="E21" s="14" t="n">
        <v>509.04</v>
      </c>
      <c r="F21" s="15" t="n">
        <v>0.0345</v>
      </c>
      <c r="G21" s="15" t="n"/>
    </row>
    <row r="22">
      <c r="A22" s="12" t="inlineStr">
        <is>
          <t>Dr. Reddy's Laboratories Ltd.</t>
        </is>
      </c>
      <c r="B22" s="30" t="inlineStr">
        <is>
          <t>INE089A01031</t>
        </is>
      </c>
      <c r="C22" s="30" t="inlineStr">
        <is>
          <t>Pharmaceuticals &amp; Biotechnology</t>
        </is>
      </c>
      <c r="D22" s="13" t="n">
        <v>42451</v>
      </c>
      <c r="E22" s="14" t="n">
        <v>508.39</v>
      </c>
      <c r="F22" s="15" t="n">
        <v>0.0345</v>
      </c>
      <c r="G22" s="15" t="n"/>
    </row>
    <row r="23">
      <c r="A23" s="12" t="inlineStr">
        <is>
          <t>Pidilite Industries Ltd.</t>
        </is>
      </c>
      <c r="B23" s="30" t="inlineStr">
        <is>
          <t>INE318A01026</t>
        </is>
      </c>
      <c r="C23" s="30" t="inlineStr">
        <is>
          <t>Chemicals &amp; Petrochemicals</t>
        </is>
      </c>
      <c r="D23" s="13" t="n">
        <v>34213</v>
      </c>
      <c r="E23" s="14" t="n">
        <v>494.24</v>
      </c>
      <c r="F23" s="15" t="n">
        <v>0.0335</v>
      </c>
      <c r="G23" s="15" t="n"/>
    </row>
    <row r="24">
      <c r="A24" s="12" t="inlineStr">
        <is>
          <t>ICICI Lombard General Insurance Co. Ltd.</t>
        </is>
      </c>
      <c r="B24" s="30" t="inlineStr">
        <is>
          <t>INE765G01017</t>
        </is>
      </c>
      <c r="C24" s="30" t="inlineStr">
        <is>
          <t>Insurance</t>
        </is>
      </c>
      <c r="D24" s="13" t="n">
        <v>24093</v>
      </c>
      <c r="E24" s="14" t="n">
        <v>480.34</v>
      </c>
      <c r="F24" s="15" t="n">
        <v>0.0326</v>
      </c>
      <c r="G24" s="15" t="n"/>
    </row>
    <row r="25">
      <c r="A25" s="12" t="inlineStr">
        <is>
          <t>United Spirits Ltd.</t>
        </is>
      </c>
      <c r="B25" s="30" t="inlineStr">
        <is>
          <t>INE854D01024</t>
        </is>
      </c>
      <c r="C25" s="30" t="inlineStr">
        <is>
          <t>Beverages</t>
        </is>
      </c>
      <c r="D25" s="13" t="n">
        <v>32719</v>
      </c>
      <c r="E25" s="14" t="n">
        <v>468.34</v>
      </c>
      <c r="F25" s="15" t="n">
        <v>0.0318</v>
      </c>
      <c r="G25" s="15" t="n"/>
    </row>
    <row r="26">
      <c r="A26" s="12" t="inlineStr">
        <is>
          <t>Grasim Industries Ltd.</t>
        </is>
      </c>
      <c r="B26" s="30" t="inlineStr">
        <is>
          <t>INE047A01021</t>
        </is>
      </c>
      <c r="C26" s="30" t="inlineStr">
        <is>
          <t>Cement &amp; Cement Products</t>
        </is>
      </c>
      <c r="D26" s="13" t="n">
        <v>15937</v>
      </c>
      <c r="E26" s="14" t="n">
        <v>460.85</v>
      </c>
      <c r="F26" s="15" t="n">
        <v>0.0312</v>
      </c>
      <c r="G26" s="15" t="n"/>
    </row>
    <row r="27">
      <c r="A27" s="12" t="inlineStr">
        <is>
          <t>Ultratech Cement Ltd.</t>
        </is>
      </c>
      <c r="B27" s="30" t="inlineStr">
        <is>
          <t>INE481G01011</t>
        </is>
      </c>
      <c r="C27" s="30" t="inlineStr">
        <is>
          <t>Cement &amp; Cement Products</t>
        </is>
      </c>
      <c r="D27" s="13" t="n">
        <v>3741</v>
      </c>
      <c r="E27" s="14" t="n">
        <v>446.94</v>
      </c>
      <c r="F27" s="15" t="n">
        <v>0.0303</v>
      </c>
      <c r="G27" s="15" t="n"/>
    </row>
    <row r="28">
      <c r="A28" s="12" t="inlineStr">
        <is>
          <t>Shree Cement Ltd.</t>
        </is>
      </c>
      <c r="B28" s="30" t="inlineStr">
        <is>
          <t>INE070A01015</t>
        </is>
      </c>
      <c r="C28" s="30" t="inlineStr">
        <is>
          <t>Cement &amp; Cement Products</t>
        </is>
      </c>
      <c r="D28" s="13" t="n">
        <v>1481</v>
      </c>
      <c r="E28" s="14" t="n">
        <v>419.27</v>
      </c>
      <c r="F28" s="15" t="n">
        <v>0.0284</v>
      </c>
      <c r="G28" s="15" t="n"/>
    </row>
    <row r="29">
      <c r="A29" s="12" t="inlineStr">
        <is>
          <t>HCL Technologies Ltd.</t>
        </is>
      </c>
      <c r="B29" s="30" t="inlineStr">
        <is>
          <t>INE860A01027</t>
        </is>
      </c>
      <c r="C29" s="30" t="inlineStr">
        <is>
          <t>IT - Software</t>
        </is>
      </c>
      <c r="D29" s="13" t="n">
        <v>26766</v>
      </c>
      <c r="E29" s="14" t="n">
        <v>412.6</v>
      </c>
      <c r="F29" s="15" t="n">
        <v>0.028</v>
      </c>
      <c r="G29" s="15" t="n"/>
    </row>
    <row r="30">
      <c r="A30" s="12" t="inlineStr">
        <is>
          <t>Torrent Pharmaceuticals Ltd.</t>
        </is>
      </c>
      <c r="B30" s="30" t="inlineStr">
        <is>
          <t>INE685A01028</t>
        </is>
      </c>
      <c r="C30" s="30" t="inlineStr">
        <is>
          <t>Pharmaceuticals &amp; Biotechnology</t>
        </is>
      </c>
      <c r="D30" s="13" t="n">
        <v>11586</v>
      </c>
      <c r="E30" s="14" t="n">
        <v>412.47</v>
      </c>
      <c r="F30" s="15" t="n">
        <v>0.028</v>
      </c>
      <c r="G30" s="15" t="n"/>
    </row>
    <row r="31">
      <c r="A31" s="12" t="inlineStr">
        <is>
          <t>Lupin Ltd.</t>
        </is>
      </c>
      <c r="B31" s="30" t="inlineStr">
        <is>
          <t>INE326A01037</t>
        </is>
      </c>
      <c r="C31" s="30" t="inlineStr">
        <is>
          <t>Pharmaceuticals &amp; Biotechnology</t>
        </is>
      </c>
      <c r="D31" s="13" t="n">
        <v>20858</v>
      </c>
      <c r="E31" s="14" t="n">
        <v>409.55</v>
      </c>
      <c r="F31" s="15" t="n">
        <v>0.0278</v>
      </c>
      <c r="G31" s="15" t="n"/>
    </row>
    <row r="32">
      <c r="A32" s="12" t="inlineStr">
        <is>
          <t>Tata Consultancy Services Ltd.</t>
        </is>
      </c>
      <c r="B32" s="30" t="inlineStr">
        <is>
          <t>INE467B01029</t>
        </is>
      </c>
      <c r="C32" s="30" t="inlineStr">
        <is>
          <t>IT - Software</t>
        </is>
      </c>
      <c r="D32" s="13" t="n">
        <v>13208</v>
      </c>
      <c r="E32" s="14" t="n">
        <v>403.9</v>
      </c>
      <c r="F32" s="15" t="n">
        <v>0.0274</v>
      </c>
      <c r="G32" s="15" t="n"/>
    </row>
    <row r="33">
      <c r="A33" s="12" t="inlineStr">
        <is>
          <t>Tech Mahindra Ltd.</t>
        </is>
      </c>
      <c r="B33" s="30" t="inlineStr">
        <is>
          <t>INE669C01036</t>
        </is>
      </c>
      <c r="C33" s="30" t="inlineStr">
        <is>
          <t>IT - Software</t>
        </is>
      </c>
      <c r="D33" s="13" t="n">
        <v>27137</v>
      </c>
      <c r="E33" s="14" t="n">
        <v>386.54</v>
      </c>
      <c r="F33" s="15" t="n">
        <v>0.0262</v>
      </c>
      <c r="G33" s="15" t="n"/>
    </row>
    <row r="34">
      <c r="A34" s="12" t="inlineStr">
        <is>
          <t>Infosys Ltd.</t>
        </is>
      </c>
      <c r="B34" s="30" t="inlineStr">
        <is>
          <t>INE009A01021</t>
        </is>
      </c>
      <c r="C34" s="30" t="inlineStr">
        <is>
          <t>IT - Software</t>
        </is>
      </c>
      <c r="D34" s="13" t="n">
        <v>25618</v>
      </c>
      <c r="E34" s="14" t="n">
        <v>379.74</v>
      </c>
      <c r="F34" s="15" t="n">
        <v>0.0257</v>
      </c>
      <c r="G34" s="15" t="n"/>
    </row>
    <row r="35">
      <c r="A35" s="12" t="inlineStr">
        <is>
          <t>Bosch Ltd.</t>
        </is>
      </c>
      <c r="B35" s="30" t="inlineStr">
        <is>
          <t>INE323A01026</t>
        </is>
      </c>
      <c r="C35" s="30" t="inlineStr">
        <is>
          <t>Auto Components</t>
        </is>
      </c>
      <c r="D35" s="13" t="n">
        <v>961</v>
      </c>
      <c r="E35" s="14" t="n">
        <v>357.92</v>
      </c>
      <c r="F35" s="15" t="n">
        <v>0.0243</v>
      </c>
      <c r="G35" s="15" t="n"/>
    </row>
    <row r="36">
      <c r="A36" s="12" t="inlineStr">
        <is>
          <t>SBI Cards &amp; Payment Services Ltd.</t>
        </is>
      </c>
      <c r="B36" s="30" t="inlineStr">
        <is>
          <t>INE018E01016</t>
        </is>
      </c>
      <c r="C36" s="30" t="inlineStr">
        <is>
          <t>Finance</t>
        </is>
      </c>
      <c r="D36" s="13" t="n">
        <v>33185</v>
      </c>
      <c r="E36" s="14" t="n">
        <v>291.58</v>
      </c>
      <c r="F36" s="15" t="n">
        <v>0.0198</v>
      </c>
      <c r="G36" s="15" t="n"/>
    </row>
    <row r="37">
      <c r="A37" s="12" t="inlineStr">
        <is>
          <t>Page Industries Ltd.</t>
        </is>
      </c>
      <c r="B37" s="30" t="inlineStr">
        <is>
          <t>INE761H01022</t>
        </is>
      </c>
      <c r="C37" s="30" t="inlineStr">
        <is>
          <t>Textiles &amp; Apparels</t>
        </is>
      </c>
      <c r="D37" s="13" t="n">
        <v>698</v>
      </c>
      <c r="E37" s="14" t="n">
        <v>287.58</v>
      </c>
      <c r="F37" s="15" t="n">
        <v>0.0195</v>
      </c>
      <c r="G37" s="15" t="n"/>
    </row>
    <row r="38">
      <c r="A38" s="16" t="inlineStr">
        <is>
          <t>Sub Total</t>
        </is>
      </c>
      <c r="B38" s="31" t="n"/>
      <c r="C38" s="31" t="n"/>
      <c r="D38" s="17" t="n"/>
      <c r="E38" s="37" t="n">
        <v>14700.99</v>
      </c>
      <c r="F38" s="38" t="n">
        <v>0.997</v>
      </c>
      <c r="G38" s="20" t="n"/>
    </row>
    <row r="39">
      <c r="A39" s="12" t="n"/>
      <c r="B39" s="30" t="n"/>
      <c r="C39" s="30" t="n"/>
      <c r="D39" s="13" t="n"/>
      <c r="E39" s="14" t="n"/>
      <c r="F39" s="15" t="n"/>
      <c r="G39" s="15" t="n"/>
    </row>
    <row r="40">
      <c r="A40" s="12" t="n"/>
      <c r="B40" s="30" t="n"/>
      <c r="C40" s="30" t="n"/>
      <c r="D40" s="13" t="n"/>
      <c r="E40" s="14" t="n"/>
      <c r="F40" s="15" t="n"/>
      <c r="G40" s="15" t="n"/>
    </row>
    <row r="41">
      <c r="A41" s="69" t="inlineStr">
        <is>
          <t>Debt Instruments</t>
        </is>
      </c>
      <c r="B41" s="30" t="n"/>
      <c r="C41" s="30" t="n"/>
      <c r="D41" s="13" t="n"/>
      <c r="E41" s="14" t="n"/>
      <c r="F41" s="15" t="n"/>
      <c r="G41" s="15" t="n"/>
    </row>
    <row r="42">
      <c r="A42" s="69" t="inlineStr">
        <is>
          <t>(a) Non-convertible Preference share</t>
        </is>
      </c>
      <c r="B42" s="30" t="n"/>
      <c r="C42" s="30" t="n"/>
      <c r="D42" s="13" t="n"/>
      <c r="E42" s="14" t="n"/>
      <c r="F42" s="15" t="n"/>
      <c r="G42" s="15" t="n"/>
    </row>
    <row r="43">
      <c r="A43" s="69" t="inlineStr">
        <is>
          <t>Listed / Awaiting listing on Stock Exchanges</t>
        </is>
      </c>
      <c r="B43" s="30" t="n"/>
      <c r="C43" s="30" t="n"/>
      <c r="D43" s="13" t="n"/>
      <c r="E43" s="14" t="n"/>
      <c r="F43" s="15" t="n"/>
      <c r="G43" s="15" t="n"/>
    </row>
    <row r="44">
      <c r="A44" s="12" t="inlineStr">
        <is>
          <t>6% TVS MOTOR CO LTD NCRPS 01-09-2026</t>
        </is>
      </c>
      <c r="B44" s="30" t="inlineStr">
        <is>
          <t>INE494B04019</t>
        </is>
      </c>
      <c r="C44" s="30" t="inlineStr">
        <is>
          <t>Automobiles</t>
        </is>
      </c>
      <c r="D44" s="13" t="n">
        <v>61648</v>
      </c>
      <c r="E44" s="14" t="n">
        <v>6.22</v>
      </c>
      <c r="F44" s="15" t="n">
        <v>0.0004</v>
      </c>
      <c r="G44" s="15" t="n"/>
    </row>
    <row r="45">
      <c r="A45" s="16" t="inlineStr">
        <is>
          <t>Sub Total</t>
        </is>
      </c>
      <c r="B45" s="31" t="n"/>
      <c r="C45" s="31" t="n"/>
      <c r="D45" s="17" t="n"/>
      <c r="E45" s="37" t="n">
        <v>6.22</v>
      </c>
      <c r="F45" s="38" t="n">
        <v>0.0004</v>
      </c>
      <c r="G45" s="20" t="n"/>
    </row>
    <row r="46">
      <c r="A46" s="21" t="inlineStr">
        <is>
          <t>TOTAL</t>
        </is>
      </c>
      <c r="B46" s="32" t="n"/>
      <c r="C46" s="32" t="n"/>
      <c r="D46" s="22" t="n"/>
      <c r="E46" s="27" t="n">
        <v>14707.21</v>
      </c>
      <c r="F46" s="28" t="n">
        <v>0.9974</v>
      </c>
      <c r="G46" s="20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12" t="n"/>
      <c r="B48" s="30" t="n"/>
      <c r="C48" s="30" t="n"/>
      <c r="D48" s="13" t="n"/>
      <c r="E48" s="14" t="n"/>
      <c r="F48" s="15" t="n"/>
      <c r="G48" s="15" t="n"/>
    </row>
    <row r="49">
      <c r="A49" s="16" t="inlineStr">
        <is>
          <t>TREPS / Reverse Repo</t>
        </is>
      </c>
      <c r="B49" s="30" t="n"/>
      <c r="C49" s="30" t="n"/>
      <c r="D49" s="13" t="n"/>
      <c r="E49" s="14" t="n"/>
      <c r="F49" s="15" t="n"/>
      <c r="G49" s="15" t="n"/>
    </row>
    <row r="50">
      <c r="A50" s="12" t="inlineStr">
        <is>
          <t>Clearing Corporation of India Ltd.</t>
        </is>
      </c>
      <c r="B50" s="30" t="n"/>
      <c r="C50" s="30" t="n"/>
      <c r="D50" s="13" t="n"/>
      <c r="E50" s="14" t="n">
        <v>4</v>
      </c>
      <c r="F50" s="15" t="n">
        <v>0.0003</v>
      </c>
      <c r="G50" s="15" t="n">
        <v>0.05596</v>
      </c>
    </row>
    <row r="51">
      <c r="A51" s="16" t="inlineStr">
        <is>
          <t>Sub Total</t>
        </is>
      </c>
      <c r="B51" s="31" t="n"/>
      <c r="C51" s="31" t="n"/>
      <c r="D51" s="17" t="n"/>
      <c r="E51" s="37" t="n">
        <v>4</v>
      </c>
      <c r="F51" s="38" t="n">
        <v>0.0003</v>
      </c>
      <c r="G51" s="20" t="n"/>
    </row>
    <row r="52">
      <c r="A52" s="12" t="n"/>
      <c r="B52" s="30" t="n"/>
      <c r="C52" s="30" t="n"/>
      <c r="D52" s="13" t="n"/>
      <c r="E52" s="14" t="n"/>
      <c r="F52" s="15" t="n"/>
      <c r="G52" s="15" t="n"/>
    </row>
    <row r="53">
      <c r="A53" s="21" t="inlineStr">
        <is>
          <t>TOTAL</t>
        </is>
      </c>
      <c r="B53" s="32" t="n"/>
      <c r="C53" s="32" t="n"/>
      <c r="D53" s="22" t="n"/>
      <c r="E53" s="18" t="n">
        <v>4</v>
      </c>
      <c r="F53" s="19" t="n">
        <v>0.0003</v>
      </c>
      <c r="G53" s="20" t="n"/>
    </row>
    <row r="54">
      <c r="A54" s="12" t="inlineStr">
        <is>
          <t>Accrued Interest</t>
        </is>
      </c>
      <c r="B54" s="30" t="n"/>
      <c r="C54" s="30" t="n"/>
      <c r="D54" s="13" t="n"/>
      <c r="E54" s="14" t="n">
        <v>0.000613</v>
      </c>
      <c r="F54" s="15" t="n">
        <v>0</v>
      </c>
      <c r="G54" s="15" t="n"/>
    </row>
    <row r="55">
      <c r="A55" s="12" t="inlineStr">
        <is>
          <t>Net Receivables/(Payables)</t>
        </is>
      </c>
      <c r="B55" s="30" t="n"/>
      <c r="C55" s="30" t="n"/>
      <c r="D55" s="13" t="n"/>
      <c r="E55" s="14" t="n">
        <v>36.489387</v>
      </c>
      <c r="F55" s="15" t="n">
        <v>0.0023</v>
      </c>
      <c r="G55" s="15" t="n">
        <v>0.05596</v>
      </c>
    </row>
    <row r="56">
      <c r="A56" s="25" t="inlineStr">
        <is>
          <t>GRAND TOTAL</t>
        </is>
      </c>
      <c r="B56" s="33" t="n"/>
      <c r="C56" s="33" t="n"/>
      <c r="D56" s="26" t="n"/>
      <c r="E56" s="27" t="n">
        <v>14747.7</v>
      </c>
      <c r="F56" s="28" t="n">
        <v>1</v>
      </c>
      <c r="G56" s="28" t="n"/>
    </row>
    <row r="61">
      <c r="A61" s="80" t="inlineStr">
        <is>
          <t>Notes:</t>
        </is>
      </c>
    </row>
    <row r="62">
      <c r="A62" s="48" t="inlineStr">
        <is>
          <t>1. Security in default beyond its maturiy date</t>
        </is>
      </c>
      <c r="B62" s="34" t="inlineStr">
        <is>
          <t>NIL</t>
        </is>
      </c>
    </row>
    <row r="63">
      <c r="A63" t="inlineStr">
        <is>
          <t>2. NAV at the beginning of the period (Rs. per unit)</t>
        </is>
      </c>
    </row>
    <row r="64">
      <c r="A64" t="inlineStr">
        <is>
          <t>Plan /option (Face Value 10)</t>
        </is>
      </c>
      <c r="B64" t="inlineStr">
        <is>
          <t>As on</t>
        </is>
      </c>
      <c r="C64" t="inlineStr">
        <is>
          <t>As on</t>
        </is>
      </c>
    </row>
    <row r="65">
      <c r="B65" s="49" t="n">
        <v>45930</v>
      </c>
      <c r="C65" s="49" t="n">
        <v>45961</v>
      </c>
    </row>
    <row r="66">
      <c r="A66" t="inlineStr">
        <is>
          <t>Direct Plan  Growth Option</t>
        </is>
      </c>
      <c r="B66" t="n">
        <v>9.7623</v>
      </c>
      <c r="C66" t="n">
        <v>10.0813</v>
      </c>
    </row>
    <row r="67">
      <c r="A67" t="inlineStr">
        <is>
          <t>Direct Plan IDCW Option</t>
        </is>
      </c>
      <c r="B67" t="n">
        <v>9.7623</v>
      </c>
      <c r="C67" t="n">
        <v>10.0813</v>
      </c>
    </row>
    <row r="68">
      <c r="A68" t="inlineStr">
        <is>
          <t>Regular Plan  Growth Option</t>
        </is>
      </c>
      <c r="B68" t="n">
        <v>9.6617</v>
      </c>
      <c r="C68" t="n">
        <v>9.971399999999999</v>
      </c>
    </row>
    <row r="69">
      <c r="A69" t="inlineStr">
        <is>
          <t>Regular Plan IDCW Option</t>
        </is>
      </c>
      <c r="B69" t="n">
        <v>9.6617</v>
      </c>
      <c r="C69" t="n">
        <v>9.971399999999999</v>
      </c>
    </row>
    <row r="71">
      <c r="A71" t="inlineStr">
        <is>
          <t xml:space="preserve">3. Total Dividend (Net) declared during the month </t>
        </is>
      </c>
      <c r="B71" s="34" t="inlineStr">
        <is>
          <t>NIL</t>
        </is>
      </c>
    </row>
    <row r="72">
      <c r="A72" t="inlineStr">
        <is>
          <t>4. Bonus was declared during the month</t>
        </is>
      </c>
      <c r="B72" s="34" t="inlineStr">
        <is>
          <t>NIL</t>
        </is>
      </c>
    </row>
    <row r="73" ht="29" customHeight="1">
      <c r="A73" s="48" t="inlineStr">
        <is>
          <t>5. Investment in Repo of Corporate Debt Securities during the month ended October 31, 2025</t>
        </is>
      </c>
      <c r="B73" s="34" t="inlineStr">
        <is>
          <t>NIL</t>
        </is>
      </c>
    </row>
    <row r="74" ht="29" customHeight="1">
      <c r="A74" s="48" t="inlineStr">
        <is>
          <t>6. Investment in foreign securities/ADRs/GDRs at the end of the month</t>
        </is>
      </c>
      <c r="B74" s="34" t="inlineStr">
        <is>
          <t>NIL</t>
        </is>
      </c>
    </row>
    <row r="75">
      <c r="A75" t="inlineStr">
        <is>
          <t>7. Portfolio Turnover Ratio</t>
        </is>
      </c>
      <c r="B75" s="51" t="n">
        <v>0.8945</v>
      </c>
    </row>
    <row r="76" ht="43.5" customHeight="1">
      <c r="A76" s="48" t="inlineStr">
        <is>
          <t>8. Total gross exposure to derivative instruments (excluding reversed positions) at the end of the month (Rs. in Lakhs)</t>
        </is>
      </c>
      <c r="B76" s="34" t="inlineStr">
        <is>
          <t>NIL</t>
        </is>
      </c>
    </row>
    <row r="77">
      <c r="B77" s="34" t="n"/>
    </row>
    <row r="78" ht="29" customHeight="1">
      <c r="A78" s="48" t="inlineStr">
        <is>
          <t>9. Margin Deposits includes Margin money placed on derivatives other than margin money placed with bank</t>
        </is>
      </c>
      <c r="B78" s="34" t="inlineStr">
        <is>
          <t>NIL</t>
        </is>
      </c>
    </row>
    <row r="79" ht="29" customHeight="1">
      <c r="A79" s="48" t="inlineStr">
        <is>
          <t>10. Value of investment made by other schemes under same management (Rs. In Lakhs)</t>
        </is>
      </c>
      <c r="B79" t="inlineStr">
        <is>
          <t>NIL</t>
        </is>
      </c>
    </row>
    <row r="80" ht="29" customHeight="1">
      <c r="A80" s="48" t="inlineStr">
        <is>
          <t>11. Number of instance of deviation In valuation of securities</t>
        </is>
      </c>
      <c r="B80" s="34" t="inlineStr">
        <is>
          <t>NIL</t>
        </is>
      </c>
    </row>
    <row r="81" ht="29" customHeight="1">
      <c r="A81" s="48" t="inlineStr">
        <is>
          <t>12. Total value and percentage of illiquid equity shares / securities</t>
        </is>
      </c>
      <c r="B81" s="34" t="inlineStr">
        <is>
          <t>NIL</t>
        </is>
      </c>
    </row>
    <row r="83" ht="70" customHeight="1">
      <c r="A83" s="82" t="inlineStr">
        <is>
          <t>Scheme Name</t>
        </is>
      </c>
      <c r="B83" s="82" t="inlineStr">
        <is>
          <t>Risk- O - Meter</t>
        </is>
      </c>
      <c r="C83" s="82" t="inlineStr">
        <is>
          <t>Benchmark of the Scheme</t>
        </is>
      </c>
      <c r="D83" s="82" t="inlineStr">
        <is>
          <t>Benchmark Risk-o-meter</t>
        </is>
      </c>
    </row>
    <row r="84" ht="70" customHeight="1">
      <c r="A84" s="82" t="inlineStr">
        <is>
          <t>Edelweiss Nifty Alpha Low Volatility 30 Index Fund</t>
        </is>
      </c>
      <c r="B84" s="82" t="n"/>
      <c r="C84" s="82" t="inlineStr">
        <is>
          <t>Nifty Alpha Low Volatility 30 Index</t>
        </is>
      </c>
      <c r="D84" s="82" t="n"/>
      <c r="E8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G472"/>
  <sheetViews>
    <sheetView showGridLines="0" workbookViewId="0">
      <pane ySplit="4" topLeftCell="A188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ARBITRAGE FUND AS ON OCTOBER 31, 2025</t>
        </is>
      </c>
    </row>
    <row r="2" ht="19.5" customHeight="1">
      <c r="A2" s="81" t="inlineStr">
        <is>
          <t>(An open ended scheme investing in arbitrage opportunities)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Reliance Industries Ltd.</t>
        </is>
      </c>
      <c r="B8" s="30" t="inlineStr">
        <is>
          <t>INE002A01018</t>
        </is>
      </c>
      <c r="C8" s="30" t="inlineStr">
        <is>
          <t>Petroleum Products</t>
        </is>
      </c>
      <c r="D8" s="13" t="n">
        <v>4865500</v>
      </c>
      <c r="E8" s="14" t="n">
        <v>72320.78999999999</v>
      </c>
      <c r="F8" s="15" t="n">
        <v>0.0433</v>
      </c>
      <c r="G8" s="15" t="n"/>
    </row>
    <row r="9">
      <c r="A9" s="12" t="inlineStr">
        <is>
          <t>HDFC Bank Ltd.</t>
        </is>
      </c>
      <c r="B9" s="30" t="inlineStr">
        <is>
          <t>INE040A01034</t>
        </is>
      </c>
      <c r="C9" s="30" t="inlineStr">
        <is>
          <t>Banks</t>
        </is>
      </c>
      <c r="D9" s="13" t="n">
        <v>6491650</v>
      </c>
      <c r="E9" s="14" t="n">
        <v>64092.06</v>
      </c>
      <c r="F9" s="15" t="n">
        <v>0.0384</v>
      </c>
      <c r="G9" s="15" t="n"/>
    </row>
    <row r="10">
      <c r="A10" s="12" t="inlineStr">
        <is>
          <t>JSW Steel Ltd.</t>
        </is>
      </c>
      <c r="B10" s="30" t="inlineStr">
        <is>
          <t>INE019A01038</t>
        </is>
      </c>
      <c r="C10" s="30" t="inlineStr">
        <is>
          <t>Ferrous Metals</t>
        </is>
      </c>
      <c r="D10" s="13" t="n">
        <v>2804625</v>
      </c>
      <c r="E10" s="14" t="n">
        <v>33823.78</v>
      </c>
      <c r="F10" s="15" t="n">
        <v>0.0203</v>
      </c>
      <c r="G10" s="15" t="n"/>
    </row>
    <row r="11">
      <c r="A11" s="12" t="inlineStr">
        <is>
          <t>Axis Bank Ltd.</t>
        </is>
      </c>
      <c r="B11" s="30" t="inlineStr">
        <is>
          <t>INE238A01034</t>
        </is>
      </c>
      <c r="C11" s="30" t="inlineStr">
        <is>
          <t>Banks</t>
        </is>
      </c>
      <c r="D11" s="13" t="n">
        <v>2736875</v>
      </c>
      <c r="E11" s="14" t="n">
        <v>33740.2</v>
      </c>
      <c r="F11" s="15" t="n">
        <v>0.0202</v>
      </c>
      <c r="G11" s="15" t="n"/>
    </row>
    <row r="12">
      <c r="A12" s="12" t="inlineStr">
        <is>
          <t>ICICI Bank Ltd.</t>
        </is>
      </c>
      <c r="B12" s="30" t="inlineStr">
        <is>
          <t>INE090A01021</t>
        </is>
      </c>
      <c r="C12" s="30" t="inlineStr">
        <is>
          <t>Banks</t>
        </is>
      </c>
      <c r="D12" s="13" t="n">
        <v>2363200</v>
      </c>
      <c r="E12" s="14" t="n">
        <v>31792.13</v>
      </c>
      <c r="F12" s="15" t="n">
        <v>0.0191</v>
      </c>
      <c r="G12" s="15" t="n"/>
    </row>
    <row r="13">
      <c r="A13" s="12" t="inlineStr">
        <is>
          <t>Vodafone Idea Ltd.</t>
        </is>
      </c>
      <c r="B13" s="30" t="inlineStr">
        <is>
          <t>INE669E01016</t>
        </is>
      </c>
      <c r="C13" s="30" t="inlineStr">
        <is>
          <t>Telecom - Services</t>
        </is>
      </c>
      <c r="D13" s="13" t="n">
        <v>320065050</v>
      </c>
      <c r="E13" s="14" t="n">
        <v>27941.68</v>
      </c>
      <c r="F13" s="15" t="n">
        <v>0.0167</v>
      </c>
      <c r="G13" s="15" t="n"/>
    </row>
    <row r="14">
      <c r="A14" s="12" t="inlineStr">
        <is>
          <t>IndusInd Bank Ltd.</t>
        </is>
      </c>
      <c r="B14" s="30" t="inlineStr">
        <is>
          <t>INE095A01012</t>
        </is>
      </c>
      <c r="C14" s="30" t="inlineStr">
        <is>
          <t>Banks</t>
        </is>
      </c>
      <c r="D14" s="13" t="n">
        <v>3372600</v>
      </c>
      <c r="E14" s="14" t="n">
        <v>26805.42</v>
      </c>
      <c r="F14" s="15" t="n">
        <v>0.0161</v>
      </c>
      <c r="G14" s="15" t="n"/>
    </row>
    <row r="15">
      <c r="A15" s="12" t="inlineStr">
        <is>
          <t>IDFC First Bank Ltd.</t>
        </is>
      </c>
      <c r="B15" s="30" t="inlineStr">
        <is>
          <t>INE092T01019</t>
        </is>
      </c>
      <c r="C15" s="30" t="inlineStr">
        <is>
          <t>Banks</t>
        </is>
      </c>
      <c r="D15" s="13" t="n">
        <v>30626050</v>
      </c>
      <c r="E15" s="14" t="n">
        <v>25042.92</v>
      </c>
      <c r="F15" s="15" t="n">
        <v>0.015</v>
      </c>
      <c r="G15" s="15" t="n"/>
    </row>
    <row r="16">
      <c r="A16" s="12" t="inlineStr">
        <is>
          <t>Tata Consultancy Services Ltd.</t>
        </is>
      </c>
      <c r="B16" s="30" t="inlineStr">
        <is>
          <t>INE467B01029</t>
        </is>
      </c>
      <c r="C16" s="30" t="inlineStr">
        <is>
          <t>IT - Software</t>
        </is>
      </c>
      <c r="D16" s="13" t="n">
        <v>812525</v>
      </c>
      <c r="E16" s="14" t="n">
        <v>24847.01</v>
      </c>
      <c r="F16" s="15" t="n">
        <v>0.0149</v>
      </c>
      <c r="G16" s="15" t="n"/>
    </row>
    <row r="17">
      <c r="A17" s="12" t="inlineStr">
        <is>
          <t>Infosys Ltd.</t>
        </is>
      </c>
      <c r="B17" s="30" t="inlineStr">
        <is>
          <t>INE009A01021</t>
        </is>
      </c>
      <c r="C17" s="30" t="inlineStr">
        <is>
          <t>IT - Software</t>
        </is>
      </c>
      <c r="D17" s="13" t="n">
        <v>1633600</v>
      </c>
      <c r="E17" s="14" t="n">
        <v>24214.85</v>
      </c>
      <c r="F17" s="15" t="n">
        <v>0.0145</v>
      </c>
      <c r="G17" s="15" t="n"/>
    </row>
    <row r="18">
      <c r="A18" s="12" t="inlineStr">
        <is>
          <t>Vedanta Ltd.</t>
        </is>
      </c>
      <c r="B18" s="30" t="inlineStr">
        <is>
          <t>INE205A01025</t>
        </is>
      </c>
      <c r="C18" s="30" t="inlineStr">
        <is>
          <t>Diversified Metals</t>
        </is>
      </c>
      <c r="D18" s="13" t="n">
        <v>4885200</v>
      </c>
      <c r="E18" s="14" t="n">
        <v>24110.9</v>
      </c>
      <c r="F18" s="15" t="n">
        <v>0.0144</v>
      </c>
      <c r="G18" s="15" t="n"/>
    </row>
    <row r="19">
      <c r="A19" s="12" t="inlineStr">
        <is>
          <t>JSW Energy Ltd.</t>
        </is>
      </c>
      <c r="B19" s="30" t="inlineStr">
        <is>
          <t>INE121E01018</t>
        </is>
      </c>
      <c r="C19" s="30" t="inlineStr">
        <is>
          <t>Power</t>
        </is>
      </c>
      <c r="D19" s="13" t="n">
        <v>4309000</v>
      </c>
      <c r="E19" s="14" t="n">
        <v>22727.82</v>
      </c>
      <c r="F19" s="15" t="n">
        <v>0.0136</v>
      </c>
      <c r="G19" s="15" t="n"/>
    </row>
    <row r="20">
      <c r="A20" s="12" t="inlineStr">
        <is>
          <t>One 97 Communications Ltd.</t>
        </is>
      </c>
      <c r="B20" s="30" t="inlineStr">
        <is>
          <t>INE982J01020</t>
        </is>
      </c>
      <c r="C20" s="30" t="inlineStr">
        <is>
          <t>Financial Technology (Fintech)</t>
        </is>
      </c>
      <c r="D20" s="13" t="n">
        <v>1741450</v>
      </c>
      <c r="E20" s="14" t="n">
        <v>22694.58</v>
      </c>
      <c r="F20" s="15" t="n">
        <v>0.0136</v>
      </c>
      <c r="G20" s="15" t="n"/>
    </row>
    <row r="21">
      <c r="A21" s="12" t="inlineStr">
        <is>
          <t>Steel Authority of India Ltd.</t>
        </is>
      </c>
      <c r="B21" s="30" t="inlineStr">
        <is>
          <t>INE114A01011</t>
        </is>
      </c>
      <c r="C21" s="30" t="inlineStr">
        <is>
          <t>Ferrous Metals</t>
        </is>
      </c>
      <c r="D21" s="13" t="n">
        <v>16445300</v>
      </c>
      <c r="E21" s="14" t="n">
        <v>22505.39</v>
      </c>
      <c r="F21" s="15" t="n">
        <v>0.0135</v>
      </c>
      <c r="G21" s="15" t="n"/>
    </row>
    <row r="22">
      <c r="A22" s="12" t="inlineStr">
        <is>
          <t>State Bank of India</t>
        </is>
      </c>
      <c r="B22" s="30" t="inlineStr">
        <is>
          <t>INE062A01020</t>
        </is>
      </c>
      <c r="C22" s="30" t="inlineStr">
        <is>
          <t>Banks</t>
        </is>
      </c>
      <c r="D22" s="13" t="n">
        <v>2358000</v>
      </c>
      <c r="E22" s="14" t="n">
        <v>22094.46</v>
      </c>
      <c r="F22" s="15" t="n">
        <v>0.0132</v>
      </c>
      <c r="G22" s="15" t="n"/>
    </row>
    <row r="23">
      <c r="A23" s="12" t="inlineStr">
        <is>
          <t>Multi Commodity Exchange Of India Ltd.</t>
        </is>
      </c>
      <c r="B23" s="30" t="inlineStr">
        <is>
          <t>INE745G01035</t>
        </is>
      </c>
      <c r="C23" s="30" t="inlineStr">
        <is>
          <t>Capital Markets</t>
        </is>
      </c>
      <c r="D23" s="13" t="n">
        <v>234625</v>
      </c>
      <c r="E23" s="14" t="n">
        <v>21687.56</v>
      </c>
      <c r="F23" s="15" t="n">
        <v>0.013</v>
      </c>
      <c r="G23" s="15" t="n"/>
    </row>
    <row r="24">
      <c r="A24" s="12" t="inlineStr">
        <is>
          <t>Hindustan Petroleum Corporation Ltd.</t>
        </is>
      </c>
      <c r="B24" s="30" t="inlineStr">
        <is>
          <t>INE094A01015</t>
        </is>
      </c>
      <c r="C24" s="30" t="inlineStr">
        <is>
          <t>Petroleum Products</t>
        </is>
      </c>
      <c r="D24" s="13" t="n">
        <v>4128975</v>
      </c>
      <c r="E24" s="14" t="n">
        <v>19653.92</v>
      </c>
      <c r="F24" s="15" t="n">
        <v>0.0118</v>
      </c>
      <c r="G24" s="15" t="n"/>
    </row>
    <row r="25">
      <c r="A25" s="12" t="inlineStr">
        <is>
          <t>Hindustan Aeronautics Ltd.</t>
        </is>
      </c>
      <c r="B25" s="30" t="inlineStr">
        <is>
          <t>INE066F01020</t>
        </is>
      </c>
      <c r="C25" s="30" t="inlineStr">
        <is>
          <t>Aerospace &amp; Defense</t>
        </is>
      </c>
      <c r="D25" s="13" t="n">
        <v>415950</v>
      </c>
      <c r="E25" s="14" t="n">
        <v>19465.63</v>
      </c>
      <c r="F25" s="15" t="n">
        <v>0.0117</v>
      </c>
      <c r="G25" s="15" t="n"/>
    </row>
    <row r="26">
      <c r="A26" s="12" t="inlineStr">
        <is>
          <t>Bharti Airtel Ltd.</t>
        </is>
      </c>
      <c r="B26" s="30" t="inlineStr">
        <is>
          <t>INE397D01024</t>
        </is>
      </c>
      <c r="C26" s="30" t="inlineStr">
        <is>
          <t>Telecom - Services</t>
        </is>
      </c>
      <c r="D26" s="13" t="n">
        <v>873525</v>
      </c>
      <c r="E26" s="14" t="n">
        <v>17946.57</v>
      </c>
      <c r="F26" s="15" t="n">
        <v>0.0108</v>
      </c>
      <c r="G26" s="15" t="n"/>
    </row>
    <row r="27">
      <c r="A27" s="12" t="inlineStr">
        <is>
          <t>Yes Bank Ltd.</t>
        </is>
      </c>
      <c r="B27" s="30" t="inlineStr">
        <is>
          <t>INE528G01035</t>
        </is>
      </c>
      <c r="C27" s="30" t="inlineStr">
        <is>
          <t>Banks</t>
        </is>
      </c>
      <c r="D27" s="13" t="n">
        <v>73644800</v>
      </c>
      <c r="E27" s="14" t="n">
        <v>16746.83</v>
      </c>
      <c r="F27" s="15" t="n">
        <v>0.01</v>
      </c>
      <c r="G27" s="15" t="n"/>
    </row>
    <row r="28">
      <c r="A28" s="12" t="inlineStr">
        <is>
          <t>ITC Ltd.</t>
        </is>
      </c>
      <c r="B28" s="30" t="inlineStr">
        <is>
          <t>INE154A01025</t>
        </is>
      </c>
      <c r="C28" s="30" t="inlineStr">
        <is>
          <t>Diversified FMCG</t>
        </is>
      </c>
      <c r="D28" s="13" t="n">
        <v>3897600</v>
      </c>
      <c r="E28" s="14" t="n">
        <v>16383.56</v>
      </c>
      <c r="F28" s="15" t="n">
        <v>0.0098</v>
      </c>
      <c r="G28" s="15" t="n"/>
    </row>
    <row r="29">
      <c r="A29" s="12" t="inlineStr">
        <is>
          <t>Marico Ltd.</t>
        </is>
      </c>
      <c r="B29" s="30" t="inlineStr">
        <is>
          <t>INE196A01026</t>
        </is>
      </c>
      <c r="C29" s="30" t="inlineStr">
        <is>
          <t>Agricultural Food &amp; other Products</t>
        </is>
      </c>
      <c r="D29" s="13" t="n">
        <v>2269200</v>
      </c>
      <c r="E29" s="14" t="n">
        <v>16337.11</v>
      </c>
      <c r="F29" s="15" t="n">
        <v>0.0098</v>
      </c>
      <c r="G29" s="15" t="n"/>
    </row>
    <row r="30">
      <c r="A30" s="12" t="inlineStr">
        <is>
          <t>Canara Bank</t>
        </is>
      </c>
      <c r="B30" s="30" t="inlineStr">
        <is>
          <t>INE476A01022</t>
        </is>
      </c>
      <c r="C30" s="30" t="inlineStr">
        <is>
          <t>Banks</t>
        </is>
      </c>
      <c r="D30" s="13" t="n">
        <v>11245500</v>
      </c>
      <c r="E30" s="14" t="n">
        <v>15405.21</v>
      </c>
      <c r="F30" s="15" t="n">
        <v>0.0092</v>
      </c>
      <c r="G30" s="15" t="n"/>
    </row>
    <row r="31">
      <c r="A31" s="12" t="inlineStr">
        <is>
          <t>Adani Green Energy Ltd.</t>
        </is>
      </c>
      <c r="B31" s="30" t="inlineStr">
        <is>
          <t>INE364U01010</t>
        </is>
      </c>
      <c r="C31" s="30" t="inlineStr">
        <is>
          <t>Power</t>
        </is>
      </c>
      <c r="D31" s="13" t="n">
        <v>1272600</v>
      </c>
      <c r="E31" s="14" t="n">
        <v>14507.64</v>
      </c>
      <c r="F31" s="15" t="n">
        <v>0.008699999999999999</v>
      </c>
      <c r="G31" s="15" t="n"/>
    </row>
    <row r="32">
      <c r="A32" s="12" t="inlineStr">
        <is>
          <t>NMDC Ltd.</t>
        </is>
      </c>
      <c r="B32" s="30" t="inlineStr">
        <is>
          <t>INE584A01023</t>
        </is>
      </c>
      <c r="C32" s="30" t="inlineStr">
        <is>
          <t>Minerals &amp; Mining</t>
        </is>
      </c>
      <c r="D32" s="13" t="n">
        <v>18481500</v>
      </c>
      <c r="E32" s="14" t="n">
        <v>14007.13</v>
      </c>
      <c r="F32" s="15" t="n">
        <v>0.008399999999999999</v>
      </c>
      <c r="G32" s="15" t="n"/>
    </row>
    <row r="33">
      <c r="A33" s="12" t="inlineStr">
        <is>
          <t>Adani Energy Solutions Ltd.</t>
        </is>
      </c>
      <c r="B33" s="30" t="inlineStr">
        <is>
          <t>INE931S01010</t>
        </is>
      </c>
      <c r="C33" s="30" t="inlineStr">
        <is>
          <t>Power</t>
        </is>
      </c>
      <c r="D33" s="13" t="n">
        <v>1371600</v>
      </c>
      <c r="E33" s="14" t="n">
        <v>13526.72</v>
      </c>
      <c r="F33" s="15" t="n">
        <v>0.0081</v>
      </c>
      <c r="G33" s="15" t="n"/>
    </row>
    <row r="34">
      <c r="A34" s="12" t="inlineStr">
        <is>
          <t>Glenmark Pharmaceuticals Ltd.</t>
        </is>
      </c>
      <c r="B34" s="30" t="inlineStr">
        <is>
          <t>INE935A01035</t>
        </is>
      </c>
      <c r="C34" s="30" t="inlineStr">
        <is>
          <t>Pharmaceuticals &amp; Biotechnology</t>
        </is>
      </c>
      <c r="D34" s="13" t="n">
        <v>715125</v>
      </c>
      <c r="E34" s="14" t="n">
        <v>13524.44</v>
      </c>
      <c r="F34" s="15" t="n">
        <v>0.0081</v>
      </c>
      <c r="G34" s="15" t="n"/>
    </row>
    <row r="35">
      <c r="A35" s="12" t="inlineStr">
        <is>
          <t>Eternal Ltd.</t>
        </is>
      </c>
      <c r="B35" s="30" t="inlineStr">
        <is>
          <t>INE758T01015</t>
        </is>
      </c>
      <c r="C35" s="30" t="inlineStr">
        <is>
          <t>Retailing</t>
        </is>
      </c>
      <c r="D35" s="13" t="n">
        <v>4214650</v>
      </c>
      <c r="E35" s="14" t="n">
        <v>13392.05</v>
      </c>
      <c r="F35" s="15" t="n">
        <v>0.008</v>
      </c>
      <c r="G35" s="15" t="n"/>
    </row>
    <row r="36">
      <c r="A36" s="12" t="inlineStr">
        <is>
          <t>Oil &amp; Natural Gas Corporation Ltd.</t>
        </is>
      </c>
      <c r="B36" s="30" t="inlineStr">
        <is>
          <t>INE213A01029</t>
        </is>
      </c>
      <c r="C36" s="30" t="inlineStr">
        <is>
          <t>Oil</t>
        </is>
      </c>
      <c r="D36" s="13" t="n">
        <v>5157000</v>
      </c>
      <c r="E36" s="14" t="n">
        <v>13169.43</v>
      </c>
      <c r="F36" s="15" t="n">
        <v>0.007900000000000001</v>
      </c>
      <c r="G36" s="15" t="n"/>
    </row>
    <row r="37">
      <c r="A37" s="12" t="inlineStr">
        <is>
          <t>Britannia Industries Ltd.</t>
        </is>
      </c>
      <c r="B37" s="30" t="inlineStr">
        <is>
          <t>INE216A01030</t>
        </is>
      </c>
      <c r="C37" s="30" t="inlineStr">
        <is>
          <t>Food Products</t>
        </is>
      </c>
      <c r="D37" s="13" t="n">
        <v>221500</v>
      </c>
      <c r="E37" s="14" t="n">
        <v>12927.85</v>
      </c>
      <c r="F37" s="15" t="n">
        <v>0.0077</v>
      </c>
      <c r="G37" s="15" t="n"/>
    </row>
    <row r="38">
      <c r="A38" s="12" t="inlineStr">
        <is>
          <t>Sammaan Capital Ltd.</t>
        </is>
      </c>
      <c r="B38" s="30" t="inlineStr">
        <is>
          <t>INE148I01020</t>
        </is>
      </c>
      <c r="C38" s="30" t="inlineStr">
        <is>
          <t>Finance</t>
        </is>
      </c>
      <c r="D38" s="13" t="n">
        <v>6763900</v>
      </c>
      <c r="E38" s="14" t="n">
        <v>12756.04</v>
      </c>
      <c r="F38" s="15" t="n">
        <v>0.0076</v>
      </c>
      <c r="G38" s="15" t="n"/>
    </row>
    <row r="39">
      <c r="A39" s="12" t="inlineStr">
        <is>
          <t>Power Finance Corporation Ltd.</t>
        </is>
      </c>
      <c r="B39" s="30" t="inlineStr">
        <is>
          <t>INE134E01011</t>
        </is>
      </c>
      <c r="C39" s="30" t="inlineStr">
        <is>
          <t>Finance</t>
        </is>
      </c>
      <c r="D39" s="13" t="n">
        <v>3162900</v>
      </c>
      <c r="E39" s="14" t="n">
        <v>12754.39</v>
      </c>
      <c r="F39" s="15" t="n">
        <v>0.0076</v>
      </c>
      <c r="G39" s="15" t="n"/>
    </row>
    <row r="40">
      <c r="A40" s="12" t="inlineStr">
        <is>
          <t>Kotak Mahindra Bank Ltd.</t>
        </is>
      </c>
      <c r="B40" s="30" t="inlineStr">
        <is>
          <t>INE237A01028</t>
        </is>
      </c>
      <c r="C40" s="30" t="inlineStr">
        <is>
          <t>Banks</t>
        </is>
      </c>
      <c r="D40" s="13" t="n">
        <v>604800</v>
      </c>
      <c r="E40" s="14" t="n">
        <v>12714.11</v>
      </c>
      <c r="F40" s="15" t="n">
        <v>0.0076</v>
      </c>
      <c r="G40" s="15" t="n"/>
    </row>
    <row r="41">
      <c r="A41" s="12" t="inlineStr">
        <is>
          <t>Aurobindo Pharma Ltd.</t>
        </is>
      </c>
      <c r="B41" s="30" t="inlineStr">
        <is>
          <t>INE406A01037</t>
        </is>
      </c>
      <c r="C41" s="30" t="inlineStr">
        <is>
          <t>Pharmaceuticals &amp; Biotechnology</t>
        </is>
      </c>
      <c r="D41" s="13" t="n">
        <v>1085150</v>
      </c>
      <c r="E41" s="14" t="n">
        <v>12358.77</v>
      </c>
      <c r="F41" s="15" t="n">
        <v>0.0074</v>
      </c>
      <c r="G41" s="15" t="n"/>
    </row>
    <row r="42">
      <c r="A42" s="12" t="inlineStr">
        <is>
          <t>Bharat Electronics Ltd.</t>
        </is>
      </c>
      <c r="B42" s="30" t="inlineStr">
        <is>
          <t>INE263A01024</t>
        </is>
      </c>
      <c r="C42" s="30" t="inlineStr">
        <is>
          <t>Aerospace &amp; Defense</t>
        </is>
      </c>
      <c r="D42" s="13" t="n">
        <v>2835750</v>
      </c>
      <c r="E42" s="14" t="n">
        <v>12083.13</v>
      </c>
      <c r="F42" s="15" t="n">
        <v>0.0072</v>
      </c>
      <c r="G42" s="15" t="n"/>
    </row>
    <row r="43">
      <c r="A43" s="12" t="inlineStr">
        <is>
          <t>Adani Enterprises Ltd.</t>
        </is>
      </c>
      <c r="B43" s="30" t="inlineStr">
        <is>
          <t>INE423A01024</t>
        </is>
      </c>
      <c r="C43" s="30" t="inlineStr">
        <is>
          <t>Metals &amp; Minerals Trading</t>
        </is>
      </c>
      <c r="D43" s="13" t="n">
        <v>484500</v>
      </c>
      <c r="E43" s="14" t="n">
        <v>12020.45</v>
      </c>
      <c r="F43" s="15" t="n">
        <v>0.0072</v>
      </c>
      <c r="G43" s="15" t="n"/>
    </row>
    <row r="44">
      <c r="A44" s="12" t="inlineStr">
        <is>
          <t>Indus Towers Ltd.</t>
        </is>
      </c>
      <c r="B44" s="30" t="inlineStr">
        <is>
          <t>INE121J01017</t>
        </is>
      </c>
      <c r="C44" s="30" t="inlineStr">
        <is>
          <t>Telecom - Services</t>
        </is>
      </c>
      <c r="D44" s="13" t="n">
        <v>3252100</v>
      </c>
      <c r="E44" s="14" t="n">
        <v>11824.64</v>
      </c>
      <c r="F44" s="15" t="n">
        <v>0.0071</v>
      </c>
      <c r="G44" s="15" t="n"/>
    </row>
    <row r="45">
      <c r="A45" s="12" t="inlineStr">
        <is>
          <t>Coforge Ltd.</t>
        </is>
      </c>
      <c r="B45" s="30" t="inlineStr">
        <is>
          <t>INE591G01025</t>
        </is>
      </c>
      <c r="C45" s="30" t="inlineStr">
        <is>
          <t>IT - Software</t>
        </is>
      </c>
      <c r="D45" s="13" t="n">
        <v>664125</v>
      </c>
      <c r="E45" s="14" t="n">
        <v>11808.81</v>
      </c>
      <c r="F45" s="15" t="n">
        <v>0.0071</v>
      </c>
      <c r="G45" s="15" t="n"/>
    </row>
    <row r="46">
      <c r="A46" s="12" t="inlineStr">
        <is>
          <t>Maruti Suzuki India Ltd.</t>
        </is>
      </c>
      <c r="B46" s="30" t="inlineStr">
        <is>
          <t>INE585B01010</t>
        </is>
      </c>
      <c r="C46" s="30" t="inlineStr">
        <is>
          <t>Automobiles</t>
        </is>
      </c>
      <c r="D46" s="13" t="n">
        <v>71250</v>
      </c>
      <c r="E46" s="14" t="n">
        <v>11532.53</v>
      </c>
      <c r="F46" s="15" t="n">
        <v>0.0069</v>
      </c>
      <c r="G46" s="15" t="n"/>
    </row>
    <row r="47">
      <c r="A47" s="12" t="inlineStr">
        <is>
          <t>Bharat Heavy Electricals Ltd.</t>
        </is>
      </c>
      <c r="B47" s="30" t="inlineStr">
        <is>
          <t>INE257A01026</t>
        </is>
      </c>
      <c r="C47" s="30" t="inlineStr">
        <is>
          <t>Electrical Equipment</t>
        </is>
      </c>
      <c r="D47" s="13" t="n">
        <v>4011000</v>
      </c>
      <c r="E47" s="14" t="n">
        <v>10648.8</v>
      </c>
      <c r="F47" s="15" t="n">
        <v>0.0064</v>
      </c>
      <c r="G47" s="15" t="n"/>
    </row>
    <row r="48">
      <c r="A48" s="12" t="inlineStr">
        <is>
          <t>Grasim Industries Ltd.</t>
        </is>
      </c>
      <c r="B48" s="30" t="inlineStr">
        <is>
          <t>INE047A01021</t>
        </is>
      </c>
      <c r="C48" s="30" t="inlineStr">
        <is>
          <t>Cement &amp; Cement Products</t>
        </is>
      </c>
      <c r="D48" s="13" t="n">
        <v>368000</v>
      </c>
      <c r="E48" s="14" t="n">
        <v>10641.46</v>
      </c>
      <c r="F48" s="15" t="n">
        <v>0.0064</v>
      </c>
      <c r="G48" s="15" t="n"/>
    </row>
    <row r="49">
      <c r="A49" s="12" t="inlineStr">
        <is>
          <t>Jio Financial Services Ltd.</t>
        </is>
      </c>
      <c r="B49" s="30" t="inlineStr">
        <is>
          <t>INE758E01017</t>
        </is>
      </c>
      <c r="C49" s="30" t="inlineStr">
        <is>
          <t>Finance</t>
        </is>
      </c>
      <c r="D49" s="13" t="n">
        <v>3379300</v>
      </c>
      <c r="E49" s="14" t="n">
        <v>10367.69</v>
      </c>
      <c r="F49" s="15" t="n">
        <v>0.0062</v>
      </c>
      <c r="G49" s="15" t="n"/>
    </row>
    <row r="50">
      <c r="A50" s="12" t="inlineStr">
        <is>
          <t>Max Healthcare Institute Ltd.</t>
        </is>
      </c>
      <c r="B50" s="30" t="inlineStr">
        <is>
          <t>INE027H01010</t>
        </is>
      </c>
      <c r="C50" s="30" t="inlineStr">
        <is>
          <t>Healthcare Services</t>
        </is>
      </c>
      <c r="D50" s="13" t="n">
        <v>898800</v>
      </c>
      <c r="E50" s="14" t="n">
        <v>10316.43</v>
      </c>
      <c r="F50" s="15" t="n">
        <v>0.0062</v>
      </c>
      <c r="G50" s="15" t="n"/>
    </row>
    <row r="51">
      <c r="A51" s="12" t="inlineStr">
        <is>
          <t>Bank of Baroda</t>
        </is>
      </c>
      <c r="B51" s="30" t="inlineStr">
        <is>
          <t>INE028A01039</t>
        </is>
      </c>
      <c r="C51" s="30" t="inlineStr">
        <is>
          <t>Banks</t>
        </is>
      </c>
      <c r="D51" s="13" t="n">
        <v>3665025</v>
      </c>
      <c r="E51" s="14" t="n">
        <v>10203.43</v>
      </c>
      <c r="F51" s="15" t="n">
        <v>0.0061</v>
      </c>
      <c r="G51" s="15" t="n"/>
    </row>
    <row r="52">
      <c r="A52" s="12" t="inlineStr">
        <is>
          <t>RBL Bank Ltd.</t>
        </is>
      </c>
      <c r="B52" s="30" t="inlineStr">
        <is>
          <t>INE976G01028</t>
        </is>
      </c>
      <c r="C52" s="30" t="inlineStr">
        <is>
          <t>Banks</t>
        </is>
      </c>
      <c r="D52" s="13" t="n">
        <v>3095625</v>
      </c>
      <c r="E52" s="14" t="n">
        <v>10102.57</v>
      </c>
      <c r="F52" s="15" t="n">
        <v>0.0061</v>
      </c>
      <c r="G52" s="15" t="n"/>
    </row>
    <row r="53">
      <c r="A53" s="12" t="inlineStr">
        <is>
          <t>REC Ltd.</t>
        </is>
      </c>
      <c r="B53" s="30" t="inlineStr">
        <is>
          <t>INE020B01018</t>
        </is>
      </c>
      <c r="C53" s="30" t="inlineStr">
        <is>
          <t>Finance</t>
        </is>
      </c>
      <c r="D53" s="13" t="n">
        <v>2671125</v>
      </c>
      <c r="E53" s="14" t="n">
        <v>10012.71</v>
      </c>
      <c r="F53" s="15" t="n">
        <v>0.006</v>
      </c>
      <c r="G53" s="15" t="n"/>
    </row>
    <row r="54">
      <c r="A54" s="12" t="inlineStr">
        <is>
          <t>Mahindra &amp; Mahindra Ltd.</t>
        </is>
      </c>
      <c r="B54" s="30" t="inlineStr">
        <is>
          <t>INE101A01026</t>
        </is>
      </c>
      <c r="C54" s="30" t="inlineStr">
        <is>
          <t>Automobiles</t>
        </is>
      </c>
      <c r="D54" s="13" t="n">
        <v>275200</v>
      </c>
      <c r="E54" s="14" t="n">
        <v>9596.77</v>
      </c>
      <c r="F54" s="15" t="n">
        <v>0.0058</v>
      </c>
      <c r="G54" s="15" t="n"/>
    </row>
    <row r="55">
      <c r="A55" s="12" t="inlineStr">
        <is>
          <t>Shriram Finance Ltd.</t>
        </is>
      </c>
      <c r="B55" s="30" t="inlineStr">
        <is>
          <t>INE721A01047</t>
        </is>
      </c>
      <c r="C55" s="30" t="inlineStr">
        <is>
          <t>Finance</t>
        </is>
      </c>
      <c r="D55" s="13" t="n">
        <v>1268025</v>
      </c>
      <c r="E55" s="14" t="n">
        <v>9496.24</v>
      </c>
      <c r="F55" s="15" t="n">
        <v>0.0057</v>
      </c>
      <c r="G55" s="15" t="n"/>
    </row>
    <row r="56">
      <c r="A56" s="12" t="inlineStr">
        <is>
          <t>IIFL Finance Ltd.</t>
        </is>
      </c>
      <c r="B56" s="30" t="inlineStr">
        <is>
          <t>INE530B01024</t>
        </is>
      </c>
      <c r="C56" s="30" t="inlineStr">
        <is>
          <t>Finance</t>
        </is>
      </c>
      <c r="D56" s="13" t="n">
        <v>1750650</v>
      </c>
      <c r="E56" s="14" t="n">
        <v>9358.969999999999</v>
      </c>
      <c r="F56" s="15" t="n">
        <v>0.0056</v>
      </c>
      <c r="G56" s="15" t="n"/>
    </row>
    <row r="57">
      <c r="A57" s="12" t="inlineStr">
        <is>
          <t>HFCL Ltd.</t>
        </is>
      </c>
      <c r="B57" s="30" t="inlineStr">
        <is>
          <t>INE548A01028</t>
        </is>
      </c>
      <c r="C57" s="30" t="inlineStr">
        <is>
          <t>Telecom - Services</t>
        </is>
      </c>
      <c r="D57" s="13" t="n">
        <v>12654900</v>
      </c>
      <c r="E57" s="14" t="n">
        <v>9302.620000000001</v>
      </c>
      <c r="F57" s="15" t="n">
        <v>0.0056</v>
      </c>
      <c r="G57" s="15" t="n"/>
    </row>
    <row r="58">
      <c r="A58" s="12" t="inlineStr">
        <is>
          <t>Punjab National Bank</t>
        </is>
      </c>
      <c r="B58" s="30" t="inlineStr">
        <is>
          <t>INE160A01022</t>
        </is>
      </c>
      <c r="C58" s="30" t="inlineStr">
        <is>
          <t>Banks</t>
        </is>
      </c>
      <c r="D58" s="13" t="n">
        <v>7560000</v>
      </c>
      <c r="E58" s="14" t="n">
        <v>9290.48</v>
      </c>
      <c r="F58" s="15" t="n">
        <v>0.0056</v>
      </c>
      <c r="G58" s="15" t="n"/>
    </row>
    <row r="59">
      <c r="A59" s="12" t="inlineStr">
        <is>
          <t>Titan Company Ltd.</t>
        </is>
      </c>
      <c r="B59" s="30" t="inlineStr">
        <is>
          <t>INE280A01028</t>
        </is>
      </c>
      <c r="C59" s="30" t="inlineStr">
        <is>
          <t>Consumer Durables</t>
        </is>
      </c>
      <c r="D59" s="13" t="n">
        <v>234150</v>
      </c>
      <c r="E59" s="14" t="n">
        <v>8772.9</v>
      </c>
      <c r="F59" s="15" t="n">
        <v>0.0053</v>
      </c>
      <c r="G59" s="15" t="n"/>
    </row>
    <row r="60">
      <c r="A60" s="12" t="inlineStr">
        <is>
          <t>National Aluminium Company Ltd.</t>
        </is>
      </c>
      <c r="B60" s="30" t="inlineStr">
        <is>
          <t>INE139A01034</t>
        </is>
      </c>
      <c r="C60" s="30" t="inlineStr">
        <is>
          <t>Non - Ferrous Metals</t>
        </is>
      </c>
      <c r="D60" s="13" t="n">
        <v>3720000</v>
      </c>
      <c r="E60" s="14" t="n">
        <v>8710.01</v>
      </c>
      <c r="F60" s="15" t="n">
        <v>0.0052</v>
      </c>
      <c r="G60" s="15" t="n"/>
    </row>
    <row r="61">
      <c r="A61" s="12" t="inlineStr">
        <is>
          <t>Persistent Systems Ltd.</t>
        </is>
      </c>
      <c r="B61" s="30" t="inlineStr">
        <is>
          <t>INE262H01021</t>
        </is>
      </c>
      <c r="C61" s="30" t="inlineStr">
        <is>
          <t>IT - Software</t>
        </is>
      </c>
      <c r="D61" s="13" t="n">
        <v>146900</v>
      </c>
      <c r="E61" s="14" t="n">
        <v>8691.49</v>
      </c>
      <c r="F61" s="15" t="n">
        <v>0.0052</v>
      </c>
      <c r="G61" s="15" t="n"/>
    </row>
    <row r="62">
      <c r="A62" s="12" t="inlineStr">
        <is>
          <t>Apollo Hospitals Enterprise Ltd.</t>
        </is>
      </c>
      <c r="B62" s="30" t="inlineStr">
        <is>
          <t>INE437A01024</t>
        </is>
      </c>
      <c r="C62" s="30" t="inlineStr">
        <is>
          <t>Healthcare Services</t>
        </is>
      </c>
      <c r="D62" s="13" t="n">
        <v>112750</v>
      </c>
      <c r="E62" s="14" t="n">
        <v>8660.33</v>
      </c>
      <c r="F62" s="15" t="n">
        <v>0.0052</v>
      </c>
      <c r="G62" s="15" t="n"/>
    </row>
    <row r="63">
      <c r="A63" s="12" t="inlineStr">
        <is>
          <t>Kalyan Jewellers India Ltd.</t>
        </is>
      </c>
      <c r="B63" s="30" t="inlineStr">
        <is>
          <t>INE303R01014</t>
        </is>
      </c>
      <c r="C63" s="30" t="inlineStr">
        <is>
          <t>Consumer Durables</t>
        </is>
      </c>
      <c r="D63" s="13" t="n">
        <v>1628550</v>
      </c>
      <c r="E63" s="14" t="n">
        <v>8300.719999999999</v>
      </c>
      <c r="F63" s="15" t="n">
        <v>0.005</v>
      </c>
      <c r="G63" s="15" t="n"/>
    </row>
    <row r="64">
      <c r="A64" s="12" t="inlineStr">
        <is>
          <t>Larsen &amp; Toubro Ltd.</t>
        </is>
      </c>
      <c r="B64" s="30" t="inlineStr">
        <is>
          <t>INE018A01030</t>
        </is>
      </c>
      <c r="C64" s="30" t="inlineStr">
        <is>
          <t>Construction</t>
        </is>
      </c>
      <c r="D64" s="13" t="n">
        <v>195475</v>
      </c>
      <c r="E64" s="14" t="n">
        <v>7879.4</v>
      </c>
      <c r="F64" s="15" t="n">
        <v>0.0047</v>
      </c>
      <c r="G64" s="15" t="n"/>
    </row>
    <row r="65">
      <c r="A65" s="12" t="inlineStr">
        <is>
          <t>Patanjali Foods Ltd.</t>
        </is>
      </c>
      <c r="B65" s="30" t="inlineStr">
        <is>
          <t>INE619A01035</t>
        </is>
      </c>
      <c r="C65" s="30" t="inlineStr">
        <is>
          <t>Agricultural Food &amp; other Products</t>
        </is>
      </c>
      <c r="D65" s="13" t="n">
        <v>1304100</v>
      </c>
      <c r="E65" s="14" t="n">
        <v>7855.9</v>
      </c>
      <c r="F65" s="15" t="n">
        <v>0.0047</v>
      </c>
      <c r="G65" s="15" t="n"/>
    </row>
    <row r="66">
      <c r="A66" s="12" t="inlineStr">
        <is>
          <t>Nestle India Ltd.</t>
        </is>
      </c>
      <c r="B66" s="30" t="inlineStr">
        <is>
          <t>INE239A01024</t>
        </is>
      </c>
      <c r="C66" s="30" t="inlineStr">
        <is>
          <t>Food Products</t>
        </is>
      </c>
      <c r="D66" s="13" t="n">
        <v>615500</v>
      </c>
      <c r="E66" s="14" t="n">
        <v>7826.7</v>
      </c>
      <c r="F66" s="15" t="n">
        <v>0.0047</v>
      </c>
      <c r="G66" s="15" t="n"/>
    </row>
    <row r="67">
      <c r="A67" s="12" t="inlineStr">
        <is>
          <t>Crompton Greaves Cons Electrical Ltd.</t>
        </is>
      </c>
      <c r="B67" s="30" t="inlineStr">
        <is>
          <t>INE299U01018</t>
        </is>
      </c>
      <c r="C67" s="30" t="inlineStr">
        <is>
          <t>Consumer Durables</t>
        </is>
      </c>
      <c r="D67" s="13" t="n">
        <v>2716200</v>
      </c>
      <c r="E67" s="14" t="n">
        <v>7678.7</v>
      </c>
      <c r="F67" s="15" t="n">
        <v>0.0046</v>
      </c>
      <c r="G67" s="15" t="n"/>
    </row>
    <row r="68">
      <c r="A68" s="12" t="inlineStr">
        <is>
          <t>DLF Ltd.</t>
        </is>
      </c>
      <c r="B68" s="30" t="inlineStr">
        <is>
          <t>INE271C01023</t>
        </is>
      </c>
      <c r="C68" s="30" t="inlineStr">
        <is>
          <t>Realty</t>
        </is>
      </c>
      <c r="D68" s="13" t="n">
        <v>972675</v>
      </c>
      <c r="E68" s="14" t="n">
        <v>7355.85</v>
      </c>
      <c r="F68" s="15" t="n">
        <v>0.0044</v>
      </c>
      <c r="G68" s="15" t="n"/>
    </row>
    <row r="69">
      <c r="A69" s="12" t="inlineStr">
        <is>
          <t>Bajaj Finserv Ltd.</t>
        </is>
      </c>
      <c r="B69" s="30" t="inlineStr">
        <is>
          <t>INE918I01026</t>
        </is>
      </c>
      <c r="C69" s="30" t="inlineStr">
        <is>
          <t>Finance</t>
        </is>
      </c>
      <c r="D69" s="13" t="n">
        <v>352000</v>
      </c>
      <c r="E69" s="14" t="n">
        <v>7350.82</v>
      </c>
      <c r="F69" s="15" t="n">
        <v>0.0044</v>
      </c>
      <c r="G69" s="15" t="n"/>
    </row>
    <row r="70">
      <c r="A70" s="12" t="inlineStr">
        <is>
          <t>Cipla Ltd.</t>
        </is>
      </c>
      <c r="B70" s="30" t="inlineStr">
        <is>
          <t>INE059A01026</t>
        </is>
      </c>
      <c r="C70" s="30" t="inlineStr">
        <is>
          <t>Pharmaceuticals &amp; Biotechnology</t>
        </is>
      </c>
      <c r="D70" s="13" t="n">
        <v>478500</v>
      </c>
      <c r="E70" s="14" t="n">
        <v>7183.72</v>
      </c>
      <c r="F70" s="15" t="n">
        <v>0.0043</v>
      </c>
      <c r="G70" s="15" t="n"/>
    </row>
    <row r="71">
      <c r="A71" s="12" t="inlineStr">
        <is>
          <t>Indian Oil Corporation Ltd.</t>
        </is>
      </c>
      <c r="B71" s="30" t="inlineStr">
        <is>
          <t>INE242A01010</t>
        </is>
      </c>
      <c r="C71" s="30" t="inlineStr">
        <is>
          <t>Petroleum Products</t>
        </is>
      </c>
      <c r="D71" s="13" t="n">
        <v>4324125</v>
      </c>
      <c r="E71" s="14" t="n">
        <v>7173.72</v>
      </c>
      <c r="F71" s="15" t="n">
        <v>0.0043</v>
      </c>
      <c r="G71" s="15" t="n"/>
    </row>
    <row r="72">
      <c r="A72" s="12" t="inlineStr">
        <is>
          <t>GMR Airports Ltd.</t>
        </is>
      </c>
      <c r="B72" s="30" t="inlineStr">
        <is>
          <t>INE776C01039</t>
        </is>
      </c>
      <c r="C72" s="30" t="inlineStr">
        <is>
          <t>Transport Infrastructure</t>
        </is>
      </c>
      <c r="D72" s="13" t="n">
        <v>7581825</v>
      </c>
      <c r="E72" s="14" t="n">
        <v>7124.64</v>
      </c>
      <c r="F72" s="15" t="n">
        <v>0.0043</v>
      </c>
      <c r="G72" s="15" t="n"/>
    </row>
    <row r="73">
      <c r="A73" s="12" t="inlineStr">
        <is>
          <t>VARUN BEVERAGES LIMITED</t>
        </is>
      </c>
      <c r="B73" s="30" t="inlineStr">
        <is>
          <t>INE200M01039</t>
        </is>
      </c>
      <c r="C73" s="30" t="inlineStr">
        <is>
          <t>Beverages</t>
        </is>
      </c>
      <c r="D73" s="13" t="n">
        <v>1508800</v>
      </c>
      <c r="E73" s="14" t="n">
        <v>7086.08</v>
      </c>
      <c r="F73" s="15" t="n">
        <v>0.0042</v>
      </c>
      <c r="G73" s="15" t="n"/>
    </row>
    <row r="74">
      <c r="A74" s="12" t="inlineStr">
        <is>
          <t>Dixon Technologies (India) Ltd.</t>
        </is>
      </c>
      <c r="B74" s="30" t="inlineStr">
        <is>
          <t>INE935N01020</t>
        </is>
      </c>
      <c r="C74" s="30" t="inlineStr">
        <is>
          <t>Consumer Durables</t>
        </is>
      </c>
      <c r="D74" s="13" t="n">
        <v>44850</v>
      </c>
      <c r="E74" s="14" t="n">
        <v>6949.06</v>
      </c>
      <c r="F74" s="15" t="n">
        <v>0.0042</v>
      </c>
      <c r="G74" s="15" t="n"/>
    </row>
    <row r="75">
      <c r="A75" s="12" t="inlineStr">
        <is>
          <t>Solar Industries India Ltd.</t>
        </is>
      </c>
      <c r="B75" s="30" t="inlineStr">
        <is>
          <t>INE343H01029</t>
        </is>
      </c>
      <c r="C75" s="30" t="inlineStr">
        <is>
          <t>Chemicals &amp; Petrochemicals</t>
        </is>
      </c>
      <c r="D75" s="13" t="n">
        <v>49425</v>
      </c>
      <c r="E75" s="14" t="n">
        <v>6859.2</v>
      </c>
      <c r="F75" s="15" t="n">
        <v>0.0041</v>
      </c>
      <c r="G75" s="15" t="n"/>
    </row>
    <row r="76">
      <c r="A76" s="12" t="inlineStr">
        <is>
          <t>SRF Ltd.</t>
        </is>
      </c>
      <c r="B76" s="30" t="inlineStr">
        <is>
          <t>INE647A01010</t>
        </is>
      </c>
      <c r="C76" s="30" t="inlineStr">
        <is>
          <t>Chemicals &amp; Petrochemicals</t>
        </is>
      </c>
      <c r="D76" s="13" t="n">
        <v>223400</v>
      </c>
      <c r="E76" s="14" t="n">
        <v>6546.74</v>
      </c>
      <c r="F76" s="15" t="n">
        <v>0.0039</v>
      </c>
      <c r="G76" s="15" t="n"/>
    </row>
    <row r="77">
      <c r="A77" s="12" t="inlineStr">
        <is>
          <t>Tata Steel Ltd.</t>
        </is>
      </c>
      <c r="B77" s="30" t="inlineStr">
        <is>
          <t>INE081A01020</t>
        </is>
      </c>
      <c r="C77" s="30" t="inlineStr">
        <is>
          <t>Ferrous Metals</t>
        </is>
      </c>
      <c r="D77" s="13" t="n">
        <v>3569500</v>
      </c>
      <c r="E77" s="14" t="n">
        <v>6526.47</v>
      </c>
      <c r="F77" s="15" t="n">
        <v>0.0039</v>
      </c>
      <c r="G77" s="15" t="n"/>
    </row>
    <row r="78">
      <c r="A78" s="12" t="inlineStr">
        <is>
          <t>Godrej Consumer Products Ltd.</t>
        </is>
      </c>
      <c r="B78" s="30" t="inlineStr">
        <is>
          <t>INE102D01028</t>
        </is>
      </c>
      <c r="C78" s="30" t="inlineStr">
        <is>
          <t>Personal Products</t>
        </is>
      </c>
      <c r="D78" s="13" t="n">
        <v>578500</v>
      </c>
      <c r="E78" s="14" t="n">
        <v>6471.1</v>
      </c>
      <c r="F78" s="15" t="n">
        <v>0.0039</v>
      </c>
      <c r="G78" s="15" t="n"/>
    </row>
    <row r="79">
      <c r="A79" s="12" t="inlineStr">
        <is>
          <t>Exide Industries Ltd.</t>
        </is>
      </c>
      <c r="B79" s="30" t="inlineStr">
        <is>
          <t>INE302A01020</t>
        </is>
      </c>
      <c r="C79" s="30" t="inlineStr">
        <is>
          <t>Auto Components</t>
        </is>
      </c>
      <c r="D79" s="13" t="n">
        <v>1688400</v>
      </c>
      <c r="E79" s="14" t="n">
        <v>6448</v>
      </c>
      <c r="F79" s="15" t="n">
        <v>0.0039</v>
      </c>
      <c r="G79" s="15" t="n"/>
    </row>
    <row r="80">
      <c r="A80" s="12" t="inlineStr">
        <is>
          <t>Aditya Birla Capital Ltd.</t>
        </is>
      </c>
      <c r="B80" s="30" t="inlineStr">
        <is>
          <t>INE674K01013</t>
        </is>
      </c>
      <c r="C80" s="30" t="inlineStr">
        <is>
          <t>Finance</t>
        </is>
      </c>
      <c r="D80" s="13" t="n">
        <v>1980900</v>
      </c>
      <c r="E80" s="14" t="n">
        <v>6422.08</v>
      </c>
      <c r="F80" s="15" t="n">
        <v>0.0038</v>
      </c>
      <c r="G80" s="15" t="n"/>
    </row>
    <row r="81">
      <c r="A81" s="12" t="inlineStr">
        <is>
          <t>PNB Housing Finance Ltd.</t>
        </is>
      </c>
      <c r="B81" s="30" t="inlineStr">
        <is>
          <t>INE572E01012</t>
        </is>
      </c>
      <c r="C81" s="30" t="inlineStr">
        <is>
          <t>Finance</t>
        </is>
      </c>
      <c r="D81" s="13" t="n">
        <v>687700</v>
      </c>
      <c r="E81" s="14" t="n">
        <v>6386.67</v>
      </c>
      <c r="F81" s="15" t="n">
        <v>0.0038</v>
      </c>
      <c r="G81" s="15" t="n"/>
    </row>
    <row r="82">
      <c r="A82" s="12" t="inlineStr">
        <is>
          <t>APL Apollo Tubes Ltd.</t>
        </is>
      </c>
      <c r="B82" s="30" t="inlineStr">
        <is>
          <t>INE702C01027</t>
        </is>
      </c>
      <c r="C82" s="30" t="inlineStr">
        <is>
          <t>Industrial Products</t>
        </is>
      </c>
      <c r="D82" s="13" t="n">
        <v>355250</v>
      </c>
      <c r="E82" s="14" t="n">
        <v>6364.3</v>
      </c>
      <c r="F82" s="15" t="n">
        <v>0.0038</v>
      </c>
      <c r="G82" s="15" t="n"/>
    </row>
    <row r="83">
      <c r="A83" s="12" t="inlineStr">
        <is>
          <t>Delhivery Ltd.</t>
        </is>
      </c>
      <c r="B83" s="30" t="inlineStr">
        <is>
          <t>INE148O01028</t>
        </is>
      </c>
      <c r="C83" s="30" t="inlineStr">
        <is>
          <t>Transport Services</t>
        </is>
      </c>
      <c r="D83" s="13" t="n">
        <v>1363275</v>
      </c>
      <c r="E83" s="14" t="n">
        <v>6352.18</v>
      </c>
      <c r="F83" s="15" t="n">
        <v>0.0038</v>
      </c>
      <c r="G83" s="15" t="n"/>
    </row>
    <row r="84">
      <c r="A84" s="12" t="inlineStr">
        <is>
          <t>Tech Mahindra Ltd.</t>
        </is>
      </c>
      <c r="B84" s="30" t="inlineStr">
        <is>
          <t>INE669C01036</t>
        </is>
      </c>
      <c r="C84" s="30" t="inlineStr">
        <is>
          <t>IT - Software</t>
        </is>
      </c>
      <c r="D84" s="13" t="n">
        <v>421800</v>
      </c>
      <c r="E84" s="14" t="n">
        <v>6008.12</v>
      </c>
      <c r="F84" s="15" t="n">
        <v>0.0036</v>
      </c>
      <c r="G84" s="15" t="n"/>
    </row>
    <row r="85">
      <c r="A85" s="12" t="inlineStr">
        <is>
          <t>Petronet LNG Ltd.</t>
        </is>
      </c>
      <c r="B85" s="30" t="inlineStr">
        <is>
          <t>INE347G01014</t>
        </is>
      </c>
      <c r="C85" s="30" t="inlineStr">
        <is>
          <t>Gas</t>
        </is>
      </c>
      <c r="D85" s="13" t="n">
        <v>2082600</v>
      </c>
      <c r="E85" s="14" t="n">
        <v>5857.31</v>
      </c>
      <c r="F85" s="15" t="n">
        <v>0.0035</v>
      </c>
      <c r="G85" s="15" t="n"/>
    </row>
    <row r="86">
      <c r="A86" s="12" t="inlineStr">
        <is>
          <t>The Indian Hotels Company Ltd.</t>
        </is>
      </c>
      <c r="B86" s="30" t="inlineStr">
        <is>
          <t>INE053A01029</t>
        </is>
      </c>
      <c r="C86" s="30" t="inlineStr">
        <is>
          <t>Leisure Services</t>
        </is>
      </c>
      <c r="D86" s="13" t="n">
        <v>703000</v>
      </c>
      <c r="E86" s="14" t="n">
        <v>5214.85</v>
      </c>
      <c r="F86" s="15" t="n">
        <v>0.0031</v>
      </c>
      <c r="G86" s="15" t="n"/>
    </row>
    <row r="87">
      <c r="A87" s="12" t="inlineStr">
        <is>
          <t>Tata Consumer Products Ltd.</t>
        </is>
      </c>
      <c r="B87" s="30" t="inlineStr">
        <is>
          <t>INE192A01025</t>
        </is>
      </c>
      <c r="C87" s="30" t="inlineStr">
        <is>
          <t>Agricultural Food &amp; other Products</t>
        </is>
      </c>
      <c r="D87" s="13" t="n">
        <v>445500</v>
      </c>
      <c r="E87" s="14" t="n">
        <v>5190.08</v>
      </c>
      <c r="F87" s="15" t="n">
        <v>0.0031</v>
      </c>
      <c r="G87" s="15" t="n"/>
    </row>
    <row r="88">
      <c r="A88" s="12" t="inlineStr">
        <is>
          <t>Adani Ports &amp; Special Economic Zone Ltd.</t>
        </is>
      </c>
      <c r="B88" s="30" t="inlineStr">
        <is>
          <t>INE742F01042</t>
        </is>
      </c>
      <c r="C88" s="30" t="inlineStr">
        <is>
          <t>Transport Infrastructure</t>
        </is>
      </c>
      <c r="D88" s="13" t="n">
        <v>353875</v>
      </c>
      <c r="E88" s="14" t="n">
        <v>5136.5</v>
      </c>
      <c r="F88" s="15" t="n">
        <v>0.0031</v>
      </c>
      <c r="G88" s="15" t="n"/>
    </row>
    <row r="89">
      <c r="A89" s="12" t="inlineStr">
        <is>
          <t>United Spirits Ltd.</t>
        </is>
      </c>
      <c r="B89" s="30" t="inlineStr">
        <is>
          <t>INE854D01024</t>
        </is>
      </c>
      <c r="C89" s="30" t="inlineStr">
        <is>
          <t>Beverages</t>
        </is>
      </c>
      <c r="D89" s="13" t="n">
        <v>357200</v>
      </c>
      <c r="E89" s="14" t="n">
        <v>5112.96</v>
      </c>
      <c r="F89" s="15" t="n">
        <v>0.0031</v>
      </c>
      <c r="G89" s="15" t="n"/>
    </row>
    <row r="90">
      <c r="A90" s="12" t="inlineStr">
        <is>
          <t>Prestige Estates Projects Ltd.</t>
        </is>
      </c>
      <c r="B90" s="30" t="inlineStr">
        <is>
          <t>INE811K01011</t>
        </is>
      </c>
      <c r="C90" s="30" t="inlineStr">
        <is>
          <t>Realty</t>
        </is>
      </c>
      <c r="D90" s="13" t="n">
        <v>290700</v>
      </c>
      <c r="E90" s="14" t="n">
        <v>5071.84</v>
      </c>
      <c r="F90" s="15" t="n">
        <v>0.003</v>
      </c>
      <c r="G90" s="15" t="n"/>
    </row>
    <row r="91">
      <c r="A91" s="12" t="inlineStr">
        <is>
          <t>Jubilant Foodworks Ltd.</t>
        </is>
      </c>
      <c r="B91" s="30" t="inlineStr">
        <is>
          <t>INE797F01020</t>
        </is>
      </c>
      <c r="C91" s="30" t="inlineStr">
        <is>
          <t>Leisure Services</t>
        </is>
      </c>
      <c r="D91" s="13" t="n">
        <v>841250</v>
      </c>
      <c r="E91" s="14" t="n">
        <v>5029.41</v>
      </c>
      <c r="F91" s="15" t="n">
        <v>0.003</v>
      </c>
      <c r="G91" s="15" t="n"/>
    </row>
    <row r="92">
      <c r="A92" s="12" t="inlineStr">
        <is>
          <t>Ultratech Cement Ltd.</t>
        </is>
      </c>
      <c r="B92" s="30" t="inlineStr">
        <is>
          <t>INE481G01011</t>
        </is>
      </c>
      <c r="C92" s="30" t="inlineStr">
        <is>
          <t>Cement &amp; Cement Products</t>
        </is>
      </c>
      <c r="D92" s="13" t="n">
        <v>42000</v>
      </c>
      <c r="E92" s="14" t="n">
        <v>5017.74</v>
      </c>
      <c r="F92" s="15" t="n">
        <v>0.003</v>
      </c>
      <c r="G92" s="15" t="n"/>
    </row>
    <row r="93">
      <c r="A93" s="12" t="inlineStr">
        <is>
          <t>LIC Housing Finance Ltd.</t>
        </is>
      </c>
      <c r="B93" s="30" t="inlineStr">
        <is>
          <t>INE115A01026</t>
        </is>
      </c>
      <c r="C93" s="30" t="inlineStr">
        <is>
          <t>Finance</t>
        </is>
      </c>
      <c r="D93" s="13" t="n">
        <v>872000</v>
      </c>
      <c r="E93" s="14" t="n">
        <v>4978.68</v>
      </c>
      <c r="F93" s="15" t="n">
        <v>0.003</v>
      </c>
      <c r="G93" s="15" t="n"/>
    </row>
    <row r="94">
      <c r="A94" s="12" t="inlineStr">
        <is>
          <t>Manappuram Finance Ltd.</t>
        </is>
      </c>
      <c r="B94" s="30" t="inlineStr">
        <is>
          <t>INE522D01027</t>
        </is>
      </c>
      <c r="C94" s="30" t="inlineStr">
        <is>
          <t>Finance</t>
        </is>
      </c>
      <c r="D94" s="13" t="n">
        <v>1788000</v>
      </c>
      <c r="E94" s="14" t="n">
        <v>4818.66</v>
      </c>
      <c r="F94" s="15" t="n">
        <v>0.0029</v>
      </c>
      <c r="G94" s="15" t="n"/>
    </row>
    <row r="95">
      <c r="A95" s="12" t="inlineStr">
        <is>
          <t>Godrej Properties Ltd.</t>
        </is>
      </c>
      <c r="B95" s="30" t="inlineStr">
        <is>
          <t>INE484J01027</t>
        </is>
      </c>
      <c r="C95" s="30" t="inlineStr">
        <is>
          <t>Realty</t>
        </is>
      </c>
      <c r="D95" s="13" t="n">
        <v>210375</v>
      </c>
      <c r="E95" s="14" t="n">
        <v>4813.38</v>
      </c>
      <c r="F95" s="15" t="n">
        <v>0.0029</v>
      </c>
      <c r="G95" s="15" t="n"/>
    </row>
    <row r="96">
      <c r="A96" s="12" t="inlineStr">
        <is>
          <t>Hero MotoCorp Ltd.</t>
        </is>
      </c>
      <c r="B96" s="30" t="inlineStr">
        <is>
          <t>INE158A01026</t>
        </is>
      </c>
      <c r="C96" s="30" t="inlineStr">
        <is>
          <t>Automobiles</t>
        </is>
      </c>
      <c r="D96" s="13" t="n">
        <v>76500</v>
      </c>
      <c r="E96" s="14" t="n">
        <v>4241.16</v>
      </c>
      <c r="F96" s="15" t="n">
        <v>0.0025</v>
      </c>
      <c r="G96" s="15" t="n"/>
    </row>
    <row r="97">
      <c r="A97" s="12" t="inlineStr">
        <is>
          <t>ICICI Prudential Life Insurance Co Ltd.</t>
        </is>
      </c>
      <c r="B97" s="30" t="inlineStr">
        <is>
          <t>INE726G01019</t>
        </is>
      </c>
      <c r="C97" s="30" t="inlineStr">
        <is>
          <t>Insurance</t>
        </is>
      </c>
      <c r="D97" s="13" t="n">
        <v>708550</v>
      </c>
      <c r="E97" s="14" t="n">
        <v>4188.59</v>
      </c>
      <c r="F97" s="15" t="n">
        <v>0.0025</v>
      </c>
      <c r="G97" s="15" t="n"/>
    </row>
    <row r="98">
      <c r="A98" s="12" t="inlineStr">
        <is>
          <t>Hindustan Zinc Ltd.</t>
        </is>
      </c>
      <c r="B98" s="30" t="inlineStr">
        <is>
          <t>INE267A01025</t>
        </is>
      </c>
      <c r="C98" s="30" t="inlineStr">
        <is>
          <t>Non - Ferrous Metals</t>
        </is>
      </c>
      <c r="D98" s="13" t="n">
        <v>862400</v>
      </c>
      <c r="E98" s="14" t="n">
        <v>4109.34</v>
      </c>
      <c r="F98" s="15" t="n">
        <v>0.0025</v>
      </c>
      <c r="G98" s="15" t="n"/>
    </row>
    <row r="99">
      <c r="A99" s="12" t="inlineStr">
        <is>
          <t>PB Fintech Ltd.</t>
        </is>
      </c>
      <c r="B99" s="30" t="inlineStr">
        <is>
          <t>INE417T01026</t>
        </is>
      </c>
      <c r="C99" s="30" t="inlineStr">
        <is>
          <t>Financial Technology (Fintech)</t>
        </is>
      </c>
      <c r="D99" s="13" t="n">
        <v>229600</v>
      </c>
      <c r="E99" s="14" t="n">
        <v>4099.28</v>
      </c>
      <c r="F99" s="15" t="n">
        <v>0.0025</v>
      </c>
      <c r="G99" s="15" t="n"/>
    </row>
    <row r="100">
      <c r="A100" s="12" t="inlineStr">
        <is>
          <t>Laurus Labs Ltd.</t>
        </is>
      </c>
      <c r="B100" s="30" t="inlineStr">
        <is>
          <t>INE947Q01028</t>
        </is>
      </c>
      <c r="C100" s="30" t="inlineStr">
        <is>
          <t>Pharmaceuticals &amp; Biotechnology</t>
        </is>
      </c>
      <c r="D100" s="13" t="n">
        <v>425000</v>
      </c>
      <c r="E100" s="14" t="n">
        <v>4053.01</v>
      </c>
      <c r="F100" s="15" t="n">
        <v>0.0024</v>
      </c>
      <c r="G100" s="15" t="n"/>
    </row>
    <row r="101">
      <c r="A101" s="12" t="inlineStr">
        <is>
          <t>Trent Ltd.</t>
        </is>
      </c>
      <c r="B101" s="30" t="inlineStr">
        <is>
          <t>INE849A01020</t>
        </is>
      </c>
      <c r="C101" s="30" t="inlineStr">
        <is>
          <t>Retailing</t>
        </is>
      </c>
      <c r="D101" s="13" t="n">
        <v>77800</v>
      </c>
      <c r="E101" s="14" t="n">
        <v>3652.17</v>
      </c>
      <c r="F101" s="15" t="n">
        <v>0.0022</v>
      </c>
      <c r="G101" s="15" t="n"/>
    </row>
    <row r="102">
      <c r="A102" s="12" t="inlineStr">
        <is>
          <t>UPL Ltd.</t>
        </is>
      </c>
      <c r="B102" s="30" t="inlineStr">
        <is>
          <t>INE628A01036</t>
        </is>
      </c>
      <c r="C102" s="30" t="inlineStr">
        <is>
          <t>Fertilizers &amp; Agrochemicals</t>
        </is>
      </c>
      <c r="D102" s="13" t="n">
        <v>506770</v>
      </c>
      <c r="E102" s="14" t="n">
        <v>3649.25</v>
      </c>
      <c r="F102" s="15" t="n">
        <v>0.0022</v>
      </c>
      <c r="G102" s="15" t="n"/>
    </row>
    <row r="103">
      <c r="A103" s="12" t="inlineStr">
        <is>
          <t>Mazagon Dock Shipbuilders Ltd.</t>
        </is>
      </c>
      <c r="B103" s="30" t="inlineStr">
        <is>
          <t>INE249Z01020</t>
        </is>
      </c>
      <c r="C103" s="30" t="inlineStr">
        <is>
          <t>Industrial Manufacturing</t>
        </is>
      </c>
      <c r="D103" s="13" t="n">
        <v>130025</v>
      </c>
      <c r="E103" s="14" t="n">
        <v>3548.38</v>
      </c>
      <c r="F103" s="15" t="n">
        <v>0.0021</v>
      </c>
      <c r="G103" s="15" t="n"/>
    </row>
    <row r="104">
      <c r="A104" s="12" t="inlineStr">
        <is>
          <t>Cyient Ltd.</t>
        </is>
      </c>
      <c r="B104" s="30" t="inlineStr">
        <is>
          <t>INE136B01020</t>
        </is>
      </c>
      <c r="C104" s="30" t="inlineStr">
        <is>
          <t>IT - Services</t>
        </is>
      </c>
      <c r="D104" s="13" t="n">
        <v>297075</v>
      </c>
      <c r="E104" s="14" t="n">
        <v>3453.5</v>
      </c>
      <c r="F104" s="15" t="n">
        <v>0.0021</v>
      </c>
      <c r="G104" s="15" t="n"/>
    </row>
    <row r="105">
      <c r="A105" s="12" t="inlineStr">
        <is>
          <t>Bosch Ltd.</t>
        </is>
      </c>
      <c r="B105" s="30" t="inlineStr">
        <is>
          <t>INE323A01026</t>
        </is>
      </c>
      <c r="C105" s="30" t="inlineStr">
        <is>
          <t>Auto Components</t>
        </is>
      </c>
      <c r="D105" s="13" t="n">
        <v>9050</v>
      </c>
      <c r="E105" s="14" t="n">
        <v>3370.67</v>
      </c>
      <c r="F105" s="15" t="n">
        <v>0.002</v>
      </c>
      <c r="G105" s="15" t="n"/>
    </row>
    <row r="106">
      <c r="A106" s="12" t="inlineStr">
        <is>
          <t>Lodha Developers Ltd.</t>
        </is>
      </c>
      <c r="B106" s="30" t="inlineStr">
        <is>
          <t>INE670K01029</t>
        </is>
      </c>
      <c r="C106" s="30" t="inlineStr">
        <is>
          <t>Realty</t>
        </is>
      </c>
      <c r="D106" s="13" t="n">
        <v>274500</v>
      </c>
      <c r="E106" s="14" t="n">
        <v>3288.24</v>
      </c>
      <c r="F106" s="15" t="n">
        <v>0.002</v>
      </c>
      <c r="G106" s="15" t="n"/>
    </row>
    <row r="107">
      <c r="A107" s="12" t="inlineStr">
        <is>
          <t>The Federal Bank Ltd.</t>
        </is>
      </c>
      <c r="B107" s="30" t="inlineStr">
        <is>
          <t>INE171A01029</t>
        </is>
      </c>
      <c r="C107" s="30" t="inlineStr">
        <is>
          <t>Banks</t>
        </is>
      </c>
      <c r="D107" s="13" t="n">
        <v>1385000</v>
      </c>
      <c r="E107" s="14" t="n">
        <v>3277.05</v>
      </c>
      <c r="F107" s="15" t="n">
        <v>0.002</v>
      </c>
      <c r="G107" s="15" t="n"/>
    </row>
    <row r="108">
      <c r="A108" s="12" t="inlineStr">
        <is>
          <t>GAIL (India) Ltd.</t>
        </is>
      </c>
      <c r="B108" s="30" t="inlineStr">
        <is>
          <t>INE129A01019</t>
        </is>
      </c>
      <c r="C108" s="30" t="inlineStr">
        <is>
          <t>Gas</t>
        </is>
      </c>
      <c r="D108" s="13" t="n">
        <v>1776600</v>
      </c>
      <c r="E108" s="14" t="n">
        <v>3246.91</v>
      </c>
      <c r="F108" s="15" t="n">
        <v>0.0019</v>
      </c>
      <c r="G108" s="15" t="n"/>
    </row>
    <row r="109">
      <c r="A109" s="12" t="inlineStr">
        <is>
          <t>Divi's Laboratories Ltd.</t>
        </is>
      </c>
      <c r="B109" s="30" t="inlineStr">
        <is>
          <t>INE361B01024</t>
        </is>
      </c>
      <c r="C109" s="30" t="inlineStr">
        <is>
          <t>Pharmaceuticals &amp; Biotechnology</t>
        </is>
      </c>
      <c r="D109" s="13" t="n">
        <v>46200</v>
      </c>
      <c r="E109" s="14" t="n">
        <v>3112.96</v>
      </c>
      <c r="F109" s="15" t="n">
        <v>0.0019</v>
      </c>
      <c r="G109" s="15" t="n"/>
    </row>
    <row r="110">
      <c r="A110" s="12" t="inlineStr">
        <is>
          <t>Bank of India</t>
        </is>
      </c>
      <c r="B110" s="30" t="inlineStr">
        <is>
          <t>INE084A01016</t>
        </is>
      </c>
      <c r="C110" s="30" t="inlineStr">
        <is>
          <t>Banks</t>
        </is>
      </c>
      <c r="D110" s="13" t="n">
        <v>2194400</v>
      </c>
      <c r="E110" s="14" t="n">
        <v>3069.53</v>
      </c>
      <c r="F110" s="15" t="n">
        <v>0.0018</v>
      </c>
      <c r="G110" s="15" t="n"/>
    </row>
    <row r="111">
      <c r="A111" s="12" t="inlineStr">
        <is>
          <t>Bandhan Bank Ltd.</t>
        </is>
      </c>
      <c r="B111" s="30" t="inlineStr">
        <is>
          <t>INE545U01014</t>
        </is>
      </c>
      <c r="C111" s="30" t="inlineStr">
        <is>
          <t>Banks</t>
        </is>
      </c>
      <c r="D111" s="13" t="n">
        <v>1922400</v>
      </c>
      <c r="E111" s="14" t="n">
        <v>3009.71</v>
      </c>
      <c r="F111" s="15" t="n">
        <v>0.0018</v>
      </c>
      <c r="G111" s="15" t="n"/>
    </row>
    <row r="112">
      <c r="A112" s="12" t="inlineStr">
        <is>
          <t>Torrent Power Ltd.</t>
        </is>
      </c>
      <c r="B112" s="30" t="inlineStr">
        <is>
          <t>INE813H01021</t>
        </is>
      </c>
      <c r="C112" s="30" t="inlineStr">
        <is>
          <t>Power</t>
        </is>
      </c>
      <c r="D112" s="13" t="n">
        <v>222000</v>
      </c>
      <c r="E112" s="14" t="n">
        <v>2922.63</v>
      </c>
      <c r="F112" s="15" t="n">
        <v>0.0018</v>
      </c>
      <c r="G112" s="15" t="n"/>
    </row>
    <row r="113">
      <c r="A113" s="12" t="inlineStr">
        <is>
          <t>Hindalco Industries Ltd.</t>
        </is>
      </c>
      <c r="B113" s="30" t="inlineStr">
        <is>
          <t>INE038A01020</t>
        </is>
      </c>
      <c r="C113" s="30" t="inlineStr">
        <is>
          <t>Non - Ferrous Metals</t>
        </is>
      </c>
      <c r="D113" s="13" t="n">
        <v>340200</v>
      </c>
      <c r="E113" s="14" t="n">
        <v>2884.39</v>
      </c>
      <c r="F113" s="15" t="n">
        <v>0.0017</v>
      </c>
      <c r="G113" s="15" t="n"/>
    </row>
    <row r="114">
      <c r="A114" s="12" t="inlineStr">
        <is>
          <t>TVS Motor Company Ltd.</t>
        </is>
      </c>
      <c r="B114" s="30" t="inlineStr">
        <is>
          <t>INE494B01023</t>
        </is>
      </c>
      <c r="C114" s="30" t="inlineStr">
        <is>
          <t>Automobiles</t>
        </is>
      </c>
      <c r="D114" s="13" t="n">
        <v>81025</v>
      </c>
      <c r="E114" s="14" t="n">
        <v>2842.92</v>
      </c>
      <c r="F114" s="15" t="n">
        <v>0.0017</v>
      </c>
      <c r="G114" s="15" t="n"/>
    </row>
    <row r="115">
      <c r="A115" s="12" t="inlineStr">
        <is>
          <t>Sona BLW Precision Forgings Ltd.</t>
        </is>
      </c>
      <c r="B115" s="30" t="inlineStr">
        <is>
          <t>INE073K01018</t>
        </is>
      </c>
      <c r="C115" s="30" t="inlineStr">
        <is>
          <t>Auto Components</t>
        </is>
      </c>
      <c r="D115" s="13" t="n">
        <v>592200</v>
      </c>
      <c r="E115" s="14" t="n">
        <v>2799.63</v>
      </c>
      <c r="F115" s="15" t="n">
        <v>0.0017</v>
      </c>
      <c r="G115" s="15" t="n"/>
    </row>
    <row r="116">
      <c r="A116" s="12" t="inlineStr">
        <is>
          <t>Eicher Motors Ltd.</t>
        </is>
      </c>
      <c r="B116" s="30" t="inlineStr">
        <is>
          <t>INE066A01021</t>
        </is>
      </c>
      <c r="C116" s="30" t="inlineStr">
        <is>
          <t>Automobiles</t>
        </is>
      </c>
      <c r="D116" s="13" t="n">
        <v>39900</v>
      </c>
      <c r="E116" s="14" t="n">
        <v>2795.79</v>
      </c>
      <c r="F116" s="15" t="n">
        <v>0.0017</v>
      </c>
      <c r="G116" s="15" t="n"/>
    </row>
    <row r="117">
      <c r="A117" s="12" t="inlineStr">
        <is>
          <t>Bajaj Auto Ltd.</t>
        </is>
      </c>
      <c r="B117" s="30" t="inlineStr">
        <is>
          <t>INE917I01010</t>
        </is>
      </c>
      <c r="C117" s="30" t="inlineStr">
        <is>
          <t>Automobiles</t>
        </is>
      </c>
      <c r="D117" s="13" t="n">
        <v>30750</v>
      </c>
      <c r="E117" s="14" t="n">
        <v>2734.44</v>
      </c>
      <c r="F117" s="15" t="n">
        <v>0.0016</v>
      </c>
      <c r="G117" s="15" t="n"/>
    </row>
    <row r="118">
      <c r="A118" s="12" t="inlineStr">
        <is>
          <t>Angel One Ltd.</t>
        </is>
      </c>
      <c r="B118" s="30" t="inlineStr">
        <is>
          <t>INE732I01013</t>
        </is>
      </c>
      <c r="C118" s="30" t="inlineStr">
        <is>
          <t>Capital Markets</t>
        </is>
      </c>
      <c r="D118" s="13" t="n">
        <v>100500</v>
      </c>
      <c r="E118" s="14" t="n">
        <v>2504.86</v>
      </c>
      <c r="F118" s="15" t="n">
        <v>0.0015</v>
      </c>
      <c r="G118" s="15" t="n"/>
    </row>
    <row r="119">
      <c r="A119" s="12" t="inlineStr">
        <is>
          <t>AU Small Finance Bank Ltd.</t>
        </is>
      </c>
      <c r="B119" s="30" t="inlineStr">
        <is>
          <t>INE949L01017</t>
        </is>
      </c>
      <c r="C119" s="30" t="inlineStr">
        <is>
          <t>Banks</t>
        </is>
      </c>
      <c r="D119" s="13" t="n">
        <v>279000</v>
      </c>
      <c r="E119" s="14" t="n">
        <v>2449.2</v>
      </c>
      <c r="F119" s="15" t="n">
        <v>0.0015</v>
      </c>
      <c r="G119" s="15" t="n"/>
    </row>
    <row r="120">
      <c r="A120" s="12" t="inlineStr">
        <is>
          <t>Samvardhana Motherson International Ltd.</t>
        </is>
      </c>
      <c r="B120" s="30" t="inlineStr">
        <is>
          <t>INE775A01035</t>
        </is>
      </c>
      <c r="C120" s="30" t="inlineStr">
        <is>
          <t>Auto Components</t>
        </is>
      </c>
      <c r="D120" s="13" t="n">
        <v>2263200</v>
      </c>
      <c r="E120" s="14" t="n">
        <v>2385.19</v>
      </c>
      <c r="F120" s="15" t="n">
        <v>0.0014</v>
      </c>
      <c r="G120" s="15" t="n"/>
    </row>
    <row r="121">
      <c r="A121" s="12" t="inlineStr">
        <is>
          <t>Container Corporation Of India Ltd.</t>
        </is>
      </c>
      <c r="B121" s="30" t="inlineStr">
        <is>
          <t>INE111A01025</t>
        </is>
      </c>
      <c r="C121" s="30" t="inlineStr">
        <is>
          <t>Transport Services</t>
        </is>
      </c>
      <c r="D121" s="13" t="n">
        <v>432500</v>
      </c>
      <c r="E121" s="14" t="n">
        <v>2358.21</v>
      </c>
      <c r="F121" s="15" t="n">
        <v>0.0014</v>
      </c>
      <c r="G121" s="15" t="n"/>
    </row>
    <row r="122">
      <c r="A122" s="12" t="inlineStr">
        <is>
          <t>Lupin Ltd.</t>
        </is>
      </c>
      <c r="B122" s="30" t="inlineStr">
        <is>
          <t>INE326A01037</t>
        </is>
      </c>
      <c r="C122" s="30" t="inlineStr">
        <is>
          <t>Pharmaceuticals &amp; Biotechnology</t>
        </is>
      </c>
      <c r="D122" s="13" t="n">
        <v>118150</v>
      </c>
      <c r="E122" s="14" t="n">
        <v>2319.88</v>
      </c>
      <c r="F122" s="15" t="n">
        <v>0.0014</v>
      </c>
      <c r="G122" s="15" t="n"/>
    </row>
    <row r="123">
      <c r="A123" s="12" t="inlineStr">
        <is>
          <t>InterGlobe Aviation Ltd.</t>
        </is>
      </c>
      <c r="B123" s="30" t="inlineStr">
        <is>
          <t>INE646L01027</t>
        </is>
      </c>
      <c r="C123" s="30" t="inlineStr">
        <is>
          <t>Transport Services</t>
        </is>
      </c>
      <c r="D123" s="13" t="n">
        <v>40350</v>
      </c>
      <c r="E123" s="14" t="n">
        <v>2269.69</v>
      </c>
      <c r="F123" s="15" t="n">
        <v>0.0014</v>
      </c>
      <c r="G123" s="15" t="n"/>
    </row>
    <row r="124">
      <c r="A124" s="12" t="inlineStr">
        <is>
          <t>National Buildings Construction Corporation Ltd.</t>
        </is>
      </c>
      <c r="B124" s="30" t="inlineStr">
        <is>
          <t>INE095N01031</t>
        </is>
      </c>
      <c r="C124" s="30" t="inlineStr">
        <is>
          <t>Construction</t>
        </is>
      </c>
      <c r="D124" s="13" t="n">
        <v>1787500</v>
      </c>
      <c r="E124" s="14" t="n">
        <v>2098.7</v>
      </c>
      <c r="F124" s="15" t="n">
        <v>0.0013</v>
      </c>
      <c r="G124" s="15" t="n"/>
    </row>
    <row r="125">
      <c r="A125" s="12" t="inlineStr">
        <is>
          <t>Housing &amp; Urban Development Corp Ltd.</t>
        </is>
      </c>
      <c r="B125" s="30" t="inlineStr">
        <is>
          <t>INE031A01017</t>
        </is>
      </c>
      <c r="C125" s="30" t="inlineStr">
        <is>
          <t>Finance</t>
        </is>
      </c>
      <c r="D125" s="13" t="n">
        <v>799200</v>
      </c>
      <c r="E125" s="14" t="n">
        <v>1894.1</v>
      </c>
      <c r="F125" s="15" t="n">
        <v>0.0011</v>
      </c>
      <c r="G125" s="15" t="n"/>
    </row>
    <row r="126">
      <c r="A126" s="12" t="inlineStr">
        <is>
          <t>Inox Wind Ltd.</t>
        </is>
      </c>
      <c r="B126" s="30" t="inlineStr">
        <is>
          <t>INE066P01011</t>
        </is>
      </c>
      <c r="C126" s="30" t="inlineStr">
        <is>
          <t>Electrical Equipment</t>
        </is>
      </c>
      <c r="D126" s="13" t="n">
        <v>1204096</v>
      </c>
      <c r="E126" s="14" t="n">
        <v>1867.91</v>
      </c>
      <c r="F126" s="15" t="n">
        <v>0.0011</v>
      </c>
      <c r="G126" s="15" t="n"/>
    </row>
    <row r="127">
      <c r="A127" s="12" t="inlineStr">
        <is>
          <t>Dabur India Ltd.</t>
        </is>
      </c>
      <c r="B127" s="30" t="inlineStr">
        <is>
          <t>INE016A01026</t>
        </is>
      </c>
      <c r="C127" s="30" t="inlineStr">
        <is>
          <t>Personal Products</t>
        </is>
      </c>
      <c r="D127" s="13" t="n">
        <v>348750</v>
      </c>
      <c r="E127" s="14" t="n">
        <v>1700.33</v>
      </c>
      <c r="F127" s="15" t="n">
        <v>0.001</v>
      </c>
      <c r="G127" s="15" t="n"/>
    </row>
    <row r="128">
      <c r="A128" s="12" t="inlineStr">
        <is>
          <t>Torrent Pharmaceuticals Ltd.</t>
        </is>
      </c>
      <c r="B128" s="30" t="inlineStr">
        <is>
          <t>INE685A01028</t>
        </is>
      </c>
      <c r="C128" s="30" t="inlineStr">
        <is>
          <t>Pharmaceuticals &amp; Biotechnology</t>
        </is>
      </c>
      <c r="D128" s="13" t="n">
        <v>47500</v>
      </c>
      <c r="E128" s="14" t="n">
        <v>1691.05</v>
      </c>
      <c r="F128" s="15" t="n">
        <v>0.001</v>
      </c>
      <c r="G128" s="15" t="n"/>
    </row>
    <row r="129">
      <c r="A129" s="12" t="inlineStr">
        <is>
          <t>Indian Energy Exchange Ltd.</t>
        </is>
      </c>
      <c r="B129" s="30" t="inlineStr">
        <is>
          <t>INE022Q01020</t>
        </is>
      </c>
      <c r="C129" s="30" t="inlineStr">
        <is>
          <t>Capital Markets</t>
        </is>
      </c>
      <c r="D129" s="13" t="n">
        <v>1170000</v>
      </c>
      <c r="E129" s="14" t="n">
        <v>1627</v>
      </c>
      <c r="F129" s="15" t="n">
        <v>0.001</v>
      </c>
      <c r="G129" s="15" t="n"/>
    </row>
    <row r="130">
      <c r="A130" s="12" t="inlineStr">
        <is>
          <t>The Phoenix Mills Ltd.</t>
        </is>
      </c>
      <c r="B130" s="30" t="inlineStr">
        <is>
          <t>INE211B01039</t>
        </is>
      </c>
      <c r="C130" s="30" t="inlineStr">
        <is>
          <t>Realty</t>
        </is>
      </c>
      <c r="D130" s="13" t="n">
        <v>95900</v>
      </c>
      <c r="E130" s="14" t="n">
        <v>1613.61</v>
      </c>
      <c r="F130" s="15" t="n">
        <v>0.001</v>
      </c>
      <c r="G130" s="15" t="n"/>
    </row>
    <row r="131">
      <c r="A131" s="12" t="inlineStr">
        <is>
          <t>Tube Investments Of India Ltd.</t>
        </is>
      </c>
      <c r="B131" s="30" t="inlineStr">
        <is>
          <t>INE974X01010</t>
        </is>
      </c>
      <c r="C131" s="30" t="inlineStr">
        <is>
          <t>Auto Components</t>
        </is>
      </c>
      <c r="D131" s="13" t="n">
        <v>50200</v>
      </c>
      <c r="E131" s="14" t="n">
        <v>1517.55</v>
      </c>
      <c r="F131" s="15" t="n">
        <v>0.0009</v>
      </c>
      <c r="G131" s="15" t="n"/>
    </row>
    <row r="132">
      <c r="A132" s="12" t="inlineStr">
        <is>
          <t>Pidilite Industries Ltd.</t>
        </is>
      </c>
      <c r="B132" s="30" t="inlineStr">
        <is>
          <t>INE318A01026</t>
        </is>
      </c>
      <c r="C132" s="30" t="inlineStr">
        <is>
          <t>Chemicals &amp; Petrochemicals</t>
        </is>
      </c>
      <c r="D132" s="13" t="n">
        <v>104000</v>
      </c>
      <c r="E132" s="14" t="n">
        <v>1502.38</v>
      </c>
      <c r="F132" s="15" t="n">
        <v>0.0009</v>
      </c>
      <c r="G132" s="15" t="n"/>
    </row>
    <row r="133">
      <c r="A133" s="12" t="inlineStr">
        <is>
          <t>Hindustan Unilever Ltd.</t>
        </is>
      </c>
      <c r="B133" s="30" t="inlineStr">
        <is>
          <t>INE030A01027</t>
        </is>
      </c>
      <c r="C133" s="30" t="inlineStr">
        <is>
          <t>Diversified FMCG</t>
        </is>
      </c>
      <c r="D133" s="13" t="n">
        <v>59100</v>
      </c>
      <c r="E133" s="14" t="n">
        <v>1457.11</v>
      </c>
      <c r="F133" s="15" t="n">
        <v>0.0009</v>
      </c>
      <c r="G133" s="15" t="n"/>
    </row>
    <row r="134">
      <c r="A134" s="12" t="inlineStr">
        <is>
          <t>Ambuja Cements Ltd.</t>
        </is>
      </c>
      <c r="B134" s="30" t="inlineStr">
        <is>
          <t>INE079A01024</t>
        </is>
      </c>
      <c r="C134" s="30" t="inlineStr">
        <is>
          <t>Cement &amp; Cement Products</t>
        </is>
      </c>
      <c r="D134" s="13" t="n">
        <v>255150</v>
      </c>
      <c r="E134" s="14" t="n">
        <v>1442.62</v>
      </c>
      <c r="F134" s="15" t="n">
        <v>0.0009</v>
      </c>
      <c r="G134" s="15" t="n"/>
    </row>
    <row r="135">
      <c r="A135" s="12" t="inlineStr">
        <is>
          <t>Union Bank of India</t>
        </is>
      </c>
      <c r="B135" s="30" t="inlineStr">
        <is>
          <t>INE692A01016</t>
        </is>
      </c>
      <c r="C135" s="30" t="inlineStr">
        <is>
          <t>Banks</t>
        </is>
      </c>
      <c r="D135" s="13" t="n">
        <v>969075</v>
      </c>
      <c r="E135" s="14" t="n">
        <v>1440.72</v>
      </c>
      <c r="F135" s="15" t="n">
        <v>0.0009</v>
      </c>
      <c r="G135" s="15" t="n"/>
    </row>
    <row r="136">
      <c r="A136" s="12" t="inlineStr">
        <is>
          <t>Jindal Steel Ltd.</t>
        </is>
      </c>
      <c r="B136" s="30" t="inlineStr">
        <is>
          <t>INE749A01030</t>
        </is>
      </c>
      <c r="C136" s="30" t="inlineStr">
        <is>
          <t>Ferrous Metals</t>
        </is>
      </c>
      <c r="D136" s="13" t="n">
        <v>130000</v>
      </c>
      <c r="E136" s="14" t="n">
        <v>1386.84</v>
      </c>
      <c r="F136" s="15" t="n">
        <v>0.0008</v>
      </c>
      <c r="G136" s="15" t="n"/>
    </row>
    <row r="137">
      <c r="A137" s="12" t="inlineStr">
        <is>
          <t>BSE Ltd.</t>
        </is>
      </c>
      <c r="B137" s="30" t="inlineStr">
        <is>
          <t>INE118H01025</t>
        </is>
      </c>
      <c r="C137" s="30" t="inlineStr">
        <is>
          <t>Capital Markets</t>
        </is>
      </c>
      <c r="D137" s="13" t="n">
        <v>55125</v>
      </c>
      <c r="E137" s="14" t="n">
        <v>1366.55</v>
      </c>
      <c r="F137" s="15" t="n">
        <v>0.0008</v>
      </c>
      <c r="G137" s="15" t="n"/>
    </row>
    <row r="138">
      <c r="A138" s="12" t="inlineStr">
        <is>
          <t>Bharat Dynamics Ltd.</t>
        </is>
      </c>
      <c r="B138" s="30" t="inlineStr">
        <is>
          <t>INE171Z01026</t>
        </is>
      </c>
      <c r="C138" s="30" t="inlineStr">
        <is>
          <t>Aerospace &amp; Defense</t>
        </is>
      </c>
      <c r="D138" s="13" t="n">
        <v>85475</v>
      </c>
      <c r="E138" s="14" t="n">
        <v>1307.68</v>
      </c>
      <c r="F138" s="15" t="n">
        <v>0.0008</v>
      </c>
      <c r="G138" s="15" t="n"/>
    </row>
    <row r="139">
      <c r="A139" s="12" t="inlineStr">
        <is>
          <t>Polycab India Ltd.</t>
        </is>
      </c>
      <c r="B139" s="30" t="inlineStr">
        <is>
          <t>INE455K01017</t>
        </is>
      </c>
      <c r="C139" s="30" t="inlineStr">
        <is>
          <t>Industrial Products</t>
        </is>
      </c>
      <c r="D139" s="13" t="n">
        <v>16875</v>
      </c>
      <c r="E139" s="14" t="n">
        <v>1300.05</v>
      </c>
      <c r="F139" s="15" t="n">
        <v>0.0008</v>
      </c>
      <c r="G139" s="15" t="n"/>
    </row>
    <row r="140">
      <c r="A140" s="12" t="inlineStr">
        <is>
          <t>Info Edge (India) Ltd.</t>
        </is>
      </c>
      <c r="B140" s="30" t="inlineStr">
        <is>
          <t>INE663F01032</t>
        </is>
      </c>
      <c r="C140" s="30" t="inlineStr">
        <is>
          <t>Retailing</t>
        </is>
      </c>
      <c r="D140" s="13" t="n">
        <v>93000</v>
      </c>
      <c r="E140" s="14" t="n">
        <v>1281.82</v>
      </c>
      <c r="F140" s="15" t="n">
        <v>0.0008</v>
      </c>
      <c r="G140" s="15" t="n"/>
    </row>
    <row r="141">
      <c r="A141" s="12" t="inlineStr">
        <is>
          <t>L&amp;T Finance Ltd.</t>
        </is>
      </c>
      <c r="B141" s="30" t="inlineStr">
        <is>
          <t>INE498L01015</t>
        </is>
      </c>
      <c r="C141" s="30" t="inlineStr">
        <is>
          <t>Finance</t>
        </is>
      </c>
      <c r="D141" s="13" t="n">
        <v>472972</v>
      </c>
      <c r="E141" s="14" t="n">
        <v>1279.34</v>
      </c>
      <c r="F141" s="15" t="n">
        <v>0.0008</v>
      </c>
      <c r="G141" s="15" t="n"/>
    </row>
    <row r="142">
      <c r="A142" s="12" t="inlineStr">
        <is>
          <t>360 One Wam Ltd.</t>
        </is>
      </c>
      <c r="B142" s="30" t="inlineStr">
        <is>
          <t>INE466L01038</t>
        </is>
      </c>
      <c r="C142" s="30" t="inlineStr">
        <is>
          <t>Capital Markets</t>
        </is>
      </c>
      <c r="D142" s="13" t="n">
        <v>115000</v>
      </c>
      <c r="E142" s="14" t="n">
        <v>1242.81</v>
      </c>
      <c r="F142" s="15" t="n">
        <v>0.0007</v>
      </c>
      <c r="G142" s="15" t="n"/>
    </row>
    <row r="143">
      <c r="A143" s="12" t="inlineStr">
        <is>
          <t>Alkem Laboratories Ltd.</t>
        </is>
      </c>
      <c r="B143" s="30" t="inlineStr">
        <is>
          <t>INE540L01014</t>
        </is>
      </c>
      <c r="C143" s="30" t="inlineStr">
        <is>
          <t>Pharmaceuticals &amp; Biotechnology</t>
        </is>
      </c>
      <c r="D143" s="13" t="n">
        <v>22000</v>
      </c>
      <c r="E143" s="14" t="n">
        <v>1211.43</v>
      </c>
      <c r="F143" s="15" t="n">
        <v>0.0007</v>
      </c>
      <c r="G143" s="15" t="n"/>
    </row>
    <row r="144">
      <c r="A144" s="12" t="inlineStr">
        <is>
          <t>Bharat Petroleum Corporation Ltd.</t>
        </is>
      </c>
      <c r="B144" s="30" t="inlineStr">
        <is>
          <t>INE029A01011</t>
        </is>
      </c>
      <c r="C144" s="30" t="inlineStr">
        <is>
          <t>Petroleum Products</t>
        </is>
      </c>
      <c r="D144" s="13" t="n">
        <v>335750</v>
      </c>
      <c r="E144" s="14" t="n">
        <v>1197.96</v>
      </c>
      <c r="F144" s="15" t="n">
        <v>0.0007</v>
      </c>
      <c r="G144" s="15" t="n"/>
    </row>
    <row r="145">
      <c r="A145" s="12" t="inlineStr">
        <is>
          <t>CG Power and Industrial Solutions Ltd.</t>
        </is>
      </c>
      <c r="B145" s="30" t="inlineStr">
        <is>
          <t>INE067A01029</t>
        </is>
      </c>
      <c r="C145" s="30" t="inlineStr">
        <is>
          <t>Electrical Equipment</t>
        </is>
      </c>
      <c r="D145" s="13" t="n">
        <v>146200</v>
      </c>
      <c r="E145" s="14" t="n">
        <v>1076.98</v>
      </c>
      <c r="F145" s="15" t="n">
        <v>0.0005999999999999999</v>
      </c>
      <c r="G145" s="15" t="n"/>
    </row>
    <row r="146">
      <c r="A146" s="12" t="inlineStr">
        <is>
          <t>Biocon Ltd.</t>
        </is>
      </c>
      <c r="B146" s="30" t="inlineStr">
        <is>
          <t>INE376G01013</t>
        </is>
      </c>
      <c r="C146" s="30" t="inlineStr">
        <is>
          <t>Pharmaceuticals &amp; Biotechnology</t>
        </is>
      </c>
      <c r="D146" s="13" t="n">
        <v>287500</v>
      </c>
      <c r="E146" s="14" t="n">
        <v>1069.79</v>
      </c>
      <c r="F146" s="15" t="n">
        <v>0.0005999999999999999</v>
      </c>
      <c r="G146" s="15" t="n"/>
    </row>
    <row r="147">
      <c r="A147" s="12" t="inlineStr">
        <is>
          <t>Avenue Supermarts Ltd.</t>
        </is>
      </c>
      <c r="B147" s="30" t="inlineStr">
        <is>
          <t>INE192R01011</t>
        </is>
      </c>
      <c r="C147" s="30" t="inlineStr">
        <is>
          <t>Retailing</t>
        </is>
      </c>
      <c r="D147" s="13" t="n">
        <v>22200</v>
      </c>
      <c r="E147" s="14" t="n">
        <v>922.08</v>
      </c>
      <c r="F147" s="15" t="n">
        <v>0.0005999999999999999</v>
      </c>
      <c r="G147" s="15" t="n"/>
    </row>
    <row r="148">
      <c r="A148" s="12" t="inlineStr">
        <is>
          <t>Bajaj Finance Ltd.</t>
        </is>
      </c>
      <c r="B148" s="30" t="inlineStr">
        <is>
          <t>INE296A01032</t>
        </is>
      </c>
      <c r="C148" s="30" t="inlineStr">
        <is>
          <t>Finance</t>
        </is>
      </c>
      <c r="D148" s="13" t="n">
        <v>87000</v>
      </c>
      <c r="E148" s="14" t="n">
        <v>907.24</v>
      </c>
      <c r="F148" s="15" t="n">
        <v>0.0005</v>
      </c>
      <c r="G148" s="15" t="n"/>
    </row>
    <row r="149">
      <c r="A149" s="12" t="inlineStr">
        <is>
          <t>Mphasis Ltd.</t>
        </is>
      </c>
      <c r="B149" s="30" t="inlineStr">
        <is>
          <t>INE356A01018</t>
        </is>
      </c>
      <c r="C149" s="30" t="inlineStr">
        <is>
          <t>IT - Software</t>
        </is>
      </c>
      <c r="D149" s="13" t="n">
        <v>29975</v>
      </c>
      <c r="E149" s="14" t="n">
        <v>828.63</v>
      </c>
      <c r="F149" s="15" t="n">
        <v>0.0005</v>
      </c>
      <c r="G149" s="15" t="n"/>
    </row>
    <row r="150">
      <c r="A150" s="12" t="inlineStr">
        <is>
          <t>Sun Pharmaceutical Industries Ltd.</t>
        </is>
      </c>
      <c r="B150" s="30" t="inlineStr">
        <is>
          <t>INE044A01036</t>
        </is>
      </c>
      <c r="C150" s="30" t="inlineStr">
        <is>
          <t>Pharmaceuticals &amp; Biotechnology</t>
        </is>
      </c>
      <c r="D150" s="13" t="n">
        <v>48650</v>
      </c>
      <c r="E150" s="14" t="n">
        <v>822.53</v>
      </c>
      <c r="F150" s="15" t="n">
        <v>0.0005</v>
      </c>
      <c r="G150" s="15" t="n"/>
    </row>
    <row r="151">
      <c r="A151" s="12" t="inlineStr">
        <is>
          <t>Kaynes Technology India Ltd.</t>
        </is>
      </c>
      <c r="B151" s="30" t="inlineStr">
        <is>
          <t>INE918Z01012</t>
        </is>
      </c>
      <c r="C151" s="30" t="inlineStr">
        <is>
          <t>Industrial Manufacturing</t>
        </is>
      </c>
      <c r="D151" s="13" t="n">
        <v>11700</v>
      </c>
      <c r="E151" s="14" t="n">
        <v>784.4299999999999</v>
      </c>
      <c r="F151" s="15" t="n">
        <v>0.0005</v>
      </c>
      <c r="G151" s="15" t="n"/>
    </row>
    <row r="152">
      <c r="A152" s="12" t="inlineStr">
        <is>
          <t>Tata Power Company Ltd.</t>
        </is>
      </c>
      <c r="B152" s="30" t="inlineStr">
        <is>
          <t>INE245A01021</t>
        </is>
      </c>
      <c r="C152" s="30" t="inlineStr">
        <is>
          <t>Power</t>
        </is>
      </c>
      <c r="D152" s="13" t="n">
        <v>184150</v>
      </c>
      <c r="E152" s="14" t="n">
        <v>745.62</v>
      </c>
      <c r="F152" s="15" t="n">
        <v>0.0004</v>
      </c>
      <c r="G152" s="15" t="n"/>
    </row>
    <row r="153">
      <c r="A153" s="12" t="inlineStr">
        <is>
          <t>Suzlon Energy Ltd.</t>
        </is>
      </c>
      <c r="B153" s="30" t="inlineStr">
        <is>
          <t>INE040H01021</t>
        </is>
      </c>
      <c r="C153" s="30" t="inlineStr">
        <is>
          <t>Electrical Equipment</t>
        </is>
      </c>
      <c r="D153" s="13" t="n">
        <v>1248000</v>
      </c>
      <c r="E153" s="14" t="n">
        <v>740.0599999999999</v>
      </c>
      <c r="F153" s="15" t="n">
        <v>0.0004</v>
      </c>
      <c r="G153" s="15" t="n"/>
    </row>
    <row r="154">
      <c r="A154" s="12" t="inlineStr">
        <is>
          <t>NTPC Ltd.</t>
        </is>
      </c>
      <c r="B154" s="30" t="inlineStr">
        <is>
          <t>INE733E01010</t>
        </is>
      </c>
      <c r="C154" s="30" t="inlineStr">
        <is>
          <t>Power</t>
        </is>
      </c>
      <c r="D154" s="13" t="n">
        <v>210000</v>
      </c>
      <c r="E154" s="14" t="n">
        <v>707.6</v>
      </c>
      <c r="F154" s="15" t="n">
        <v>0.0004</v>
      </c>
      <c r="G154" s="15" t="n"/>
    </row>
    <row r="155">
      <c r="A155" s="12" t="inlineStr">
        <is>
          <t>Supreme Industries Ltd.</t>
        </is>
      </c>
      <c r="B155" s="30" t="inlineStr">
        <is>
          <t>INE195A01028</t>
        </is>
      </c>
      <c r="C155" s="30" t="inlineStr">
        <is>
          <t>Industrial Products</t>
        </is>
      </c>
      <c r="D155" s="13" t="n">
        <v>16975</v>
      </c>
      <c r="E155" s="14" t="n">
        <v>647.17</v>
      </c>
      <c r="F155" s="15" t="n">
        <v>0.0004</v>
      </c>
      <c r="G155" s="15" t="n"/>
    </row>
    <row r="156">
      <c r="A156" s="12" t="inlineStr">
        <is>
          <t>Page Industries Ltd.</t>
        </is>
      </c>
      <c r="B156" s="30" t="inlineStr">
        <is>
          <t>INE761H01022</t>
        </is>
      </c>
      <c r="C156" s="30" t="inlineStr">
        <is>
          <t>Textiles &amp; Apparels</t>
        </is>
      </c>
      <c r="D156" s="13" t="n">
        <v>1485</v>
      </c>
      <c r="E156" s="14" t="n">
        <v>611.8200000000001</v>
      </c>
      <c r="F156" s="15" t="n">
        <v>0.0004</v>
      </c>
      <c r="G156" s="15" t="n"/>
    </row>
    <row r="157">
      <c r="A157" s="12" t="inlineStr">
        <is>
          <t>NCC Ltd.</t>
        </is>
      </c>
      <c r="B157" s="30" t="inlineStr">
        <is>
          <t>INE868B01028</t>
        </is>
      </c>
      <c r="C157" s="30" t="inlineStr">
        <is>
          <t>Construction</t>
        </is>
      </c>
      <c r="D157" s="13" t="n">
        <v>275400</v>
      </c>
      <c r="E157" s="14" t="n">
        <v>584.87</v>
      </c>
      <c r="F157" s="15" t="n">
        <v>0.0004</v>
      </c>
      <c r="G157" s="15" t="n"/>
    </row>
    <row r="158">
      <c r="A158" s="12" t="inlineStr">
        <is>
          <t>Computer Age Management Services Ltd.</t>
        </is>
      </c>
      <c r="B158" s="30" t="inlineStr">
        <is>
          <t>INE596I01012</t>
        </is>
      </c>
      <c r="C158" s="30" t="inlineStr">
        <is>
          <t>Capital Markets</t>
        </is>
      </c>
      <c r="D158" s="13" t="n">
        <v>14700</v>
      </c>
      <c r="E158" s="14" t="n">
        <v>579.37</v>
      </c>
      <c r="F158" s="15" t="n">
        <v>0.0003</v>
      </c>
      <c r="G158" s="15" t="n"/>
    </row>
    <row r="159">
      <c r="A159" s="12" t="inlineStr">
        <is>
          <t>Central Depository Services (I) Ltd.</t>
        </is>
      </c>
      <c r="B159" s="30" t="inlineStr">
        <is>
          <t>INE736A01011</t>
        </is>
      </c>
      <c r="C159" s="30" t="inlineStr">
        <is>
          <t>Capital Markets</t>
        </is>
      </c>
      <c r="D159" s="13" t="n">
        <v>35150</v>
      </c>
      <c r="E159" s="14" t="n">
        <v>557.9</v>
      </c>
      <c r="F159" s="15" t="n">
        <v>0.0003</v>
      </c>
      <c r="G159" s="15" t="n"/>
    </row>
    <row r="160">
      <c r="A160" s="12" t="inlineStr">
        <is>
          <t>FSN E-Commerce Ventures Ltd.</t>
        </is>
      </c>
      <c r="B160" s="30" t="inlineStr">
        <is>
          <t>INE388Y01029</t>
        </is>
      </c>
      <c r="C160" s="30" t="inlineStr">
        <is>
          <t>Retailing</t>
        </is>
      </c>
      <c r="D160" s="13" t="n">
        <v>218750</v>
      </c>
      <c r="E160" s="14" t="n">
        <v>542.37</v>
      </c>
      <c r="F160" s="15" t="n">
        <v>0.0003</v>
      </c>
      <c r="G160" s="15" t="n"/>
    </row>
    <row r="161">
      <c r="A161" s="12" t="inlineStr">
        <is>
          <t>Life Insurance Corporation of India</t>
        </is>
      </c>
      <c r="B161" s="30" t="inlineStr">
        <is>
          <t>INE0J1Y01017</t>
        </is>
      </c>
      <c r="C161" s="30" t="inlineStr">
        <is>
          <t>Insurance</t>
        </is>
      </c>
      <c r="D161" s="13" t="n">
        <v>36400</v>
      </c>
      <c r="E161" s="14" t="n">
        <v>325.67</v>
      </c>
      <c r="F161" s="15" t="n">
        <v>0.0002</v>
      </c>
      <c r="G161" s="15" t="n"/>
    </row>
    <row r="162">
      <c r="A162" s="12" t="inlineStr">
        <is>
          <t>ICICI Lombard General Insurance Co. Ltd.</t>
        </is>
      </c>
      <c r="B162" s="30" t="inlineStr">
        <is>
          <t>INE765G01017</t>
        </is>
      </c>
      <c r="C162" s="30" t="inlineStr">
        <is>
          <t>Insurance</t>
        </is>
      </c>
      <c r="D162" s="13" t="n">
        <v>12675</v>
      </c>
      <c r="E162" s="14" t="n">
        <v>252.7</v>
      </c>
      <c r="F162" s="15" t="n">
        <v>0.0002</v>
      </c>
      <c r="G162" s="15" t="n"/>
    </row>
    <row r="163">
      <c r="A163" s="12" t="inlineStr">
        <is>
          <t>HDFC Asset Management Company Ltd.</t>
        </is>
      </c>
      <c r="B163" s="30" t="inlineStr">
        <is>
          <t>INE127D01025</t>
        </is>
      </c>
      <c r="C163" s="30" t="inlineStr">
        <is>
          <t>Capital Markets</t>
        </is>
      </c>
      <c r="D163" s="13" t="n">
        <v>4650</v>
      </c>
      <c r="E163" s="14" t="n">
        <v>250.12</v>
      </c>
      <c r="F163" s="15" t="n">
        <v>0.0001</v>
      </c>
      <c r="G163" s="15" t="n"/>
    </row>
    <row r="164">
      <c r="A164" s="12" t="inlineStr">
        <is>
          <t>Max Financial Services Ltd.</t>
        </is>
      </c>
      <c r="B164" s="30" t="inlineStr">
        <is>
          <t>INE180A01020</t>
        </is>
      </c>
      <c r="C164" s="30" t="inlineStr">
        <is>
          <t>Insurance</t>
        </is>
      </c>
      <c r="D164" s="13" t="n">
        <v>16000</v>
      </c>
      <c r="E164" s="14" t="n">
        <v>247.44</v>
      </c>
      <c r="F164" s="15" t="n">
        <v>0.0001</v>
      </c>
      <c r="G164" s="15" t="n"/>
    </row>
    <row r="165">
      <c r="A165" s="12" t="inlineStr">
        <is>
          <t>NHPC Ltd.</t>
        </is>
      </c>
      <c r="B165" s="30" t="inlineStr">
        <is>
          <t>INE848E01016</t>
        </is>
      </c>
      <c r="C165" s="30" t="inlineStr">
        <is>
          <t>Power</t>
        </is>
      </c>
      <c r="D165" s="13" t="n">
        <v>275200</v>
      </c>
      <c r="E165" s="14" t="n">
        <v>233.48</v>
      </c>
      <c r="F165" s="15" t="n">
        <v>0.0001</v>
      </c>
      <c r="G165" s="15" t="n"/>
    </row>
    <row r="166">
      <c r="A166" s="12" t="inlineStr">
        <is>
          <t>Havells India Ltd.</t>
        </is>
      </c>
      <c r="B166" s="30" t="inlineStr">
        <is>
          <t>INE176B01034</t>
        </is>
      </c>
      <c r="C166" s="30" t="inlineStr">
        <is>
          <t>Consumer Durables</t>
        </is>
      </c>
      <c r="D166" s="13" t="n">
        <v>15000</v>
      </c>
      <c r="E166" s="14" t="n">
        <v>224.09</v>
      </c>
      <c r="F166" s="15" t="n">
        <v>0.0001</v>
      </c>
      <c r="G166" s="15" t="n"/>
    </row>
    <row r="167">
      <c r="A167" s="12" t="inlineStr">
        <is>
          <t>Asian Paints Ltd.</t>
        </is>
      </c>
      <c r="B167" s="30" t="inlineStr">
        <is>
          <t>INE021A01026</t>
        </is>
      </c>
      <c r="C167" s="30" t="inlineStr">
        <is>
          <t>Consumer Durables</t>
        </is>
      </c>
      <c r="D167" s="13" t="n">
        <v>5000</v>
      </c>
      <c r="E167" s="14" t="n">
        <v>125.54</v>
      </c>
      <c r="F167" s="15" t="n">
        <v>0.0001</v>
      </c>
      <c r="G167" s="15" t="n"/>
    </row>
    <row r="168">
      <c r="A168" s="12" t="inlineStr">
        <is>
          <t>Cummins India Ltd.</t>
        </is>
      </c>
      <c r="B168" s="30" t="inlineStr">
        <is>
          <t>INE298A01020</t>
        </is>
      </c>
      <c r="C168" s="30" t="inlineStr">
        <is>
          <t>Industrial Products</t>
        </is>
      </c>
      <c r="D168" s="13" t="n">
        <v>2600</v>
      </c>
      <c r="E168" s="14" t="n">
        <v>112.95</v>
      </c>
      <c r="F168" s="15" t="n">
        <v>0.0001</v>
      </c>
      <c r="G168" s="15" t="n"/>
    </row>
    <row r="169">
      <c r="A169" s="12" t="inlineStr">
        <is>
          <t>Indian Railway Finance Corporation Ltd.</t>
        </is>
      </c>
      <c r="B169" s="30" t="inlineStr">
        <is>
          <t>INE053F01010</t>
        </is>
      </c>
      <c r="C169" s="30" t="inlineStr">
        <is>
          <t>Finance</t>
        </is>
      </c>
      <c r="D169" s="13" t="n">
        <v>80750</v>
      </c>
      <c r="E169" s="14" t="n">
        <v>99.56999999999999</v>
      </c>
      <c r="F169" s="15" t="n">
        <v>0.0001</v>
      </c>
      <c r="G169" s="15" t="n"/>
    </row>
    <row r="170">
      <c r="A170" s="12" t="inlineStr">
        <is>
          <t>UNO Minda Ltd.</t>
        </is>
      </c>
      <c r="B170" s="30" t="inlineStr">
        <is>
          <t>INE405E01023</t>
        </is>
      </c>
      <c r="C170" s="30" t="inlineStr">
        <is>
          <t>Auto Components</t>
        </is>
      </c>
      <c r="D170" s="13" t="n">
        <v>6600</v>
      </c>
      <c r="E170" s="14" t="n">
        <v>81.52</v>
      </c>
      <c r="F170" s="15" t="n">
        <v>0</v>
      </c>
      <c r="G170" s="15" t="n"/>
    </row>
    <row r="171">
      <c r="A171" s="12" t="inlineStr">
        <is>
          <t>Piramal Pharma Ltd.</t>
        </is>
      </c>
      <c r="B171" s="30" t="inlineStr">
        <is>
          <t>INE0DK501011</t>
        </is>
      </c>
      <c r="C171" s="30" t="inlineStr">
        <is>
          <t>Pharmaceuticals &amp; Biotechnology</t>
        </is>
      </c>
      <c r="D171" s="13" t="n">
        <v>35000</v>
      </c>
      <c r="E171" s="14" t="n">
        <v>69.87</v>
      </c>
      <c r="F171" s="15" t="n">
        <v>0</v>
      </c>
      <c r="G171" s="15" t="n"/>
    </row>
    <row r="172">
      <c r="A172" s="12" t="inlineStr">
        <is>
          <t>HDFC Life Insurance Company Ltd.</t>
        </is>
      </c>
      <c r="B172" s="30" t="inlineStr">
        <is>
          <t>INE795G01014</t>
        </is>
      </c>
      <c r="C172" s="30" t="inlineStr">
        <is>
          <t>Insurance</t>
        </is>
      </c>
      <c r="D172" s="13" t="n">
        <v>8800</v>
      </c>
      <c r="E172" s="14" t="n">
        <v>64.40000000000001</v>
      </c>
      <c r="F172" s="15" t="n">
        <v>0</v>
      </c>
      <c r="G172" s="15" t="n"/>
    </row>
    <row r="173">
      <c r="A173" s="12" t="inlineStr">
        <is>
          <t>HCL Technologies Ltd.</t>
        </is>
      </c>
      <c r="B173" s="30" t="inlineStr">
        <is>
          <t>INE860A01027</t>
        </is>
      </c>
      <c r="C173" s="30" t="inlineStr">
        <is>
          <t>IT - Software</t>
        </is>
      </c>
      <c r="D173" s="13" t="n">
        <v>3850</v>
      </c>
      <c r="E173" s="14" t="n">
        <v>59.35</v>
      </c>
      <c r="F173" s="15" t="n">
        <v>0</v>
      </c>
      <c r="G173" s="15" t="n"/>
    </row>
    <row r="174">
      <c r="A174" s="12" t="inlineStr">
        <is>
          <t>Dr. Reddy's Laboratories Ltd.</t>
        </is>
      </c>
      <c r="B174" s="30" t="inlineStr">
        <is>
          <t>INE089A01031</t>
        </is>
      </c>
      <c r="C174" s="30" t="inlineStr">
        <is>
          <t>Pharmaceuticals &amp; Biotechnology</t>
        </is>
      </c>
      <c r="D174" s="13" t="n">
        <v>3750</v>
      </c>
      <c r="E174" s="14" t="n">
        <v>44.91</v>
      </c>
      <c r="F174" s="15" t="n">
        <v>0</v>
      </c>
      <c r="G174" s="15" t="n"/>
    </row>
    <row r="175">
      <c r="A175" s="12" t="inlineStr">
        <is>
          <t>ABB India Ltd.</t>
        </is>
      </c>
      <c r="B175" s="30" t="inlineStr">
        <is>
          <t>INE117A01022</t>
        </is>
      </c>
      <c r="C175" s="30" t="inlineStr">
        <is>
          <t>Electrical Equipment</t>
        </is>
      </c>
      <c r="D175" s="13" t="n">
        <v>625</v>
      </c>
      <c r="E175" s="14" t="n">
        <v>32.63</v>
      </c>
      <c r="F175" s="15" t="n">
        <v>0</v>
      </c>
      <c r="G175" s="15" t="n"/>
    </row>
    <row r="176">
      <c r="A176" s="12" t="inlineStr">
        <is>
          <t>Zydus Lifesciences Ltd.</t>
        </is>
      </c>
      <c r="B176" s="30" t="inlineStr">
        <is>
          <t>INE010B01027</t>
        </is>
      </c>
      <c r="C176" s="30" t="inlineStr">
        <is>
          <t>Pharmaceuticals &amp; Biotechnology</t>
        </is>
      </c>
      <c r="D176" s="13" t="n">
        <v>2700</v>
      </c>
      <c r="E176" s="14" t="n">
        <v>26.31</v>
      </c>
      <c r="F176" s="15" t="n">
        <v>0</v>
      </c>
      <c r="G176" s="15" t="n"/>
    </row>
    <row r="177">
      <c r="A177" s="12" t="inlineStr">
        <is>
          <t>Fortis Healthcare Ltd.</t>
        </is>
      </c>
      <c r="B177" s="30" t="inlineStr">
        <is>
          <t>INE061F01013</t>
        </is>
      </c>
      <c r="C177" s="30" t="inlineStr">
        <is>
          <t>Healthcare Services</t>
        </is>
      </c>
      <c r="D177" s="13" t="n">
        <v>2325</v>
      </c>
      <c r="E177" s="14" t="n">
        <v>23.79</v>
      </c>
      <c r="F177" s="15" t="n">
        <v>0</v>
      </c>
      <c r="G177" s="15" t="n"/>
    </row>
    <row r="178">
      <c r="A178" s="12" t="inlineStr">
        <is>
          <t>Oracle Financial Services Software Ltd.</t>
        </is>
      </c>
      <c r="B178" s="30" t="inlineStr">
        <is>
          <t>INE881D01027</t>
        </is>
      </c>
      <c r="C178" s="30" t="inlineStr">
        <is>
          <t>IT - Software</t>
        </is>
      </c>
      <c r="D178" s="13" t="n">
        <v>225</v>
      </c>
      <c r="E178" s="14" t="n">
        <v>19.16</v>
      </c>
      <c r="F178" s="15" t="n">
        <v>0</v>
      </c>
      <c r="G178" s="15" t="n"/>
    </row>
    <row r="179">
      <c r="A179" s="12" t="inlineStr">
        <is>
          <t>SBI Life Insurance Company Ltd.</t>
        </is>
      </c>
      <c r="B179" s="30" t="inlineStr">
        <is>
          <t>INE123W01016</t>
        </is>
      </c>
      <c r="C179" s="30" t="inlineStr">
        <is>
          <t>Insurance</t>
        </is>
      </c>
      <c r="D179" s="13" t="n">
        <v>750</v>
      </c>
      <c r="E179" s="14" t="n">
        <v>14.67</v>
      </c>
      <c r="F179" s="15" t="n">
        <v>0</v>
      </c>
      <c r="G179" s="15" t="n"/>
    </row>
    <row r="180">
      <c r="A180" s="12" t="inlineStr">
        <is>
          <t>Dalmia Bharat Ltd.</t>
        </is>
      </c>
      <c r="B180" s="30" t="inlineStr">
        <is>
          <t>INE00R701025</t>
        </is>
      </c>
      <c r="C180" s="30" t="inlineStr">
        <is>
          <t>Cement &amp; Cement Products</t>
        </is>
      </c>
      <c r="D180" s="13" t="n">
        <v>325</v>
      </c>
      <c r="E180" s="14" t="n">
        <v>6.81</v>
      </c>
      <c r="F180" s="15" t="n">
        <v>0</v>
      </c>
      <c r="G180" s="15" t="n"/>
    </row>
    <row r="181">
      <c r="A181" s="12" t="inlineStr">
        <is>
          <t>Astral Ltd.</t>
        </is>
      </c>
      <c r="B181" s="30" t="inlineStr">
        <is>
          <t>INE006I01046</t>
        </is>
      </c>
      <c r="C181" s="30" t="inlineStr">
        <is>
          <t>Industrial Products</t>
        </is>
      </c>
      <c r="D181" s="13" t="n">
        <v>425</v>
      </c>
      <c r="E181" s="14" t="n">
        <v>6.16</v>
      </c>
      <c r="F181" s="15" t="n">
        <v>0</v>
      </c>
      <c r="G181" s="15" t="n"/>
    </row>
    <row r="182">
      <c r="A182" s="16" t="inlineStr">
        <is>
          <t>Sub Total</t>
        </is>
      </c>
      <c r="B182" s="31" t="n"/>
      <c r="C182" s="31" t="n"/>
      <c r="D182" s="17" t="n"/>
      <c r="E182" s="37" t="n">
        <v>1326366.73</v>
      </c>
      <c r="F182" s="38" t="n">
        <v>0.7944</v>
      </c>
      <c r="G182" s="20" t="n"/>
    </row>
    <row r="183">
      <c r="A183" s="12" t="n"/>
      <c r="B183" s="30" t="n"/>
      <c r="C183" s="30" t="n"/>
      <c r="D183" s="13" t="n"/>
      <c r="E183" s="14" t="n"/>
      <c r="F183" s="15" t="n"/>
      <c r="G183" s="15" t="n"/>
    </row>
    <row r="184">
      <c r="A184" s="12" t="n"/>
      <c r="B184" s="30" t="n"/>
      <c r="C184" s="30" t="n"/>
      <c r="D184" s="13" t="n"/>
      <c r="E184" s="14" t="n"/>
      <c r="F184" s="15" t="n"/>
      <c r="G184" s="15" t="n"/>
    </row>
    <row r="185">
      <c r="A185" s="69" t="inlineStr">
        <is>
          <t>Debt Instruments</t>
        </is>
      </c>
      <c r="B185" s="30" t="n"/>
      <c r="C185" s="30" t="n"/>
      <c r="D185" s="13" t="n"/>
      <c r="E185" s="14" t="n"/>
      <c r="F185" s="15" t="n"/>
      <c r="G185" s="15" t="n"/>
    </row>
    <row r="186">
      <c r="A186" s="69" t="inlineStr">
        <is>
          <t>(a) Non-convertible Preference share</t>
        </is>
      </c>
      <c r="B186" s="30" t="n"/>
      <c r="C186" s="30" t="n"/>
      <c r="D186" s="13" t="n"/>
      <c r="E186" s="14" t="n"/>
      <c r="F186" s="15" t="n"/>
      <c r="G186" s="15" t="n"/>
    </row>
    <row r="187">
      <c r="A187" s="69" t="inlineStr">
        <is>
          <t>Listed / Awaiting listing on Stock Exchanges</t>
        </is>
      </c>
      <c r="B187" s="30" t="n"/>
      <c r="C187" s="30" t="n"/>
      <c r="D187" s="13" t="n"/>
      <c r="E187" s="14" t="n"/>
      <c r="F187" s="15" t="n"/>
      <c r="G187" s="15" t="n"/>
    </row>
    <row r="188">
      <c r="A188" s="12" t="inlineStr">
        <is>
          <t>6% TVS MOTOR CO LTD NCRPS 01-09-2026</t>
        </is>
      </c>
      <c r="B188" s="30" t="inlineStr">
        <is>
          <t>INE494B04019</t>
        </is>
      </c>
      <c r="C188" s="30" t="inlineStr">
        <is>
          <t>Automobiles</t>
        </is>
      </c>
      <c r="D188" s="13" t="n">
        <v>107800</v>
      </c>
      <c r="E188" s="14" t="n">
        <v>10.88</v>
      </c>
      <c r="F188" s="15" t="n">
        <v>0</v>
      </c>
      <c r="G188" s="15" t="n"/>
    </row>
    <row r="189">
      <c r="A189" s="16" t="inlineStr">
        <is>
          <t>Sub Total</t>
        </is>
      </c>
      <c r="B189" s="31" t="n"/>
      <c r="C189" s="31" t="n"/>
      <c r="D189" s="17" t="n"/>
      <c r="E189" s="37" t="n">
        <v>10.88</v>
      </c>
      <c r="F189" s="38" t="n">
        <v>0</v>
      </c>
      <c r="G189" s="20" t="n"/>
    </row>
    <row r="190">
      <c r="A190" s="21" t="inlineStr">
        <is>
          <t>TOTAL</t>
        </is>
      </c>
      <c r="B190" s="32" t="n"/>
      <c r="C190" s="32" t="n"/>
      <c r="D190" s="22" t="n"/>
      <c r="E190" s="27" t="n">
        <v>1326377.61</v>
      </c>
      <c r="F190" s="28" t="n">
        <v>0.7944</v>
      </c>
      <c r="G190" s="20" t="n"/>
    </row>
    <row r="191">
      <c r="A191" s="12" t="n"/>
      <c r="B191" s="30" t="n"/>
      <c r="C191" s="30" t="n"/>
      <c r="D191" s="13" t="n"/>
      <c r="E191" s="14" t="n"/>
      <c r="F191" s="15" t="n"/>
      <c r="G191" s="15" t="n"/>
    </row>
    <row r="192">
      <c r="A192" s="16" t="inlineStr">
        <is>
          <t>Derivatives</t>
        </is>
      </c>
      <c r="B192" s="30" t="n"/>
      <c r="C192" s="30" t="n"/>
      <c r="D192" s="13" t="n"/>
      <c r="E192" s="14" t="n"/>
      <c r="F192" s="15" t="n"/>
      <c r="G192" s="15" t="n"/>
    </row>
    <row r="193">
      <c r="A193" s="16" t="inlineStr">
        <is>
          <t>(a) Index/Stock Future</t>
        </is>
      </c>
      <c r="B193" s="30" t="n"/>
      <c r="C193" s="30" t="n"/>
      <c r="D193" s="13" t="n"/>
      <c r="E193" s="14" t="n"/>
      <c r="F193" s="15" t="n"/>
      <c r="G193" s="15" t="n"/>
    </row>
    <row r="194">
      <c r="A194" s="12" t="inlineStr">
        <is>
          <t>Astral Ltd.25/11/2025</t>
        </is>
      </c>
      <c r="B194" s="30" t="n"/>
      <c r="C194" s="30" t="inlineStr">
        <is>
          <t>Industrial Products</t>
        </is>
      </c>
      <c r="D194" s="42" t="n">
        <v>-425</v>
      </c>
      <c r="E194" s="23" t="n">
        <v>-6.17</v>
      </c>
      <c r="F194" s="24" t="n">
        <v>-3e-06</v>
      </c>
      <c r="G194" s="15" t="n"/>
    </row>
    <row r="195">
      <c r="A195" s="12" t="inlineStr">
        <is>
          <t>Dalmia Bharat Ltd.25/11/2025</t>
        </is>
      </c>
      <c r="B195" s="30" t="n"/>
      <c r="C195" s="30" t="inlineStr">
        <is>
          <t>Cement &amp; Cement Products</t>
        </is>
      </c>
      <c r="D195" s="42" t="n">
        <v>-325</v>
      </c>
      <c r="E195" s="23" t="n">
        <v>-6.84</v>
      </c>
      <c r="F195" s="24" t="n">
        <v>-4e-06</v>
      </c>
      <c r="G195" s="15" t="n"/>
    </row>
    <row r="196">
      <c r="A196" s="12" t="inlineStr">
        <is>
          <t>SBI Life Insurance Company Ltd.25/11/2025</t>
        </is>
      </c>
      <c r="B196" s="30" t="n"/>
      <c r="C196" s="30" t="inlineStr">
        <is>
          <t>Insurance</t>
        </is>
      </c>
      <c r="D196" s="42" t="n">
        <v>-750</v>
      </c>
      <c r="E196" s="23" t="n">
        <v>-14.7</v>
      </c>
      <c r="F196" s="24" t="n">
        <v>-8e-06</v>
      </c>
      <c r="G196" s="15" t="n"/>
    </row>
    <row r="197">
      <c r="A197" s="12" t="inlineStr">
        <is>
          <t>Oracle Financial Services Software Ltd.25/11/2025</t>
        </is>
      </c>
      <c r="B197" s="30" t="n"/>
      <c r="C197" s="30" t="inlineStr">
        <is>
          <t>IT - Software</t>
        </is>
      </c>
      <c r="D197" s="42" t="n">
        <v>-225</v>
      </c>
      <c r="E197" s="23" t="n">
        <v>-18.96</v>
      </c>
      <c r="F197" s="24" t="n">
        <v>-1.1e-05</v>
      </c>
      <c r="G197" s="15" t="n"/>
    </row>
    <row r="198">
      <c r="A198" s="12" t="inlineStr">
        <is>
          <t>Fortis Healthcare Ltd.25/11/2025</t>
        </is>
      </c>
      <c r="B198" s="30" t="n"/>
      <c r="C198" s="30" t="inlineStr">
        <is>
          <t>Healthcare Services</t>
        </is>
      </c>
      <c r="D198" s="42" t="n">
        <v>-2325</v>
      </c>
      <c r="E198" s="23" t="n">
        <v>-23.87</v>
      </c>
      <c r="F198" s="24" t="n">
        <v>-1.4e-05</v>
      </c>
      <c r="G198" s="15" t="n"/>
    </row>
    <row r="199">
      <c r="A199" s="12" t="inlineStr">
        <is>
          <t>Zydus Lifesciences Ltd.25/11/2025</t>
        </is>
      </c>
      <c r="B199" s="30" t="n"/>
      <c r="C199" s="30" t="inlineStr">
        <is>
          <t>Pharmaceuticals &amp; Biotechnology</t>
        </is>
      </c>
      <c r="D199" s="42" t="n">
        <v>-2700</v>
      </c>
      <c r="E199" s="23" t="n">
        <v>-26.49</v>
      </c>
      <c r="F199" s="24" t="n">
        <v>-1.5e-05</v>
      </c>
      <c r="G199" s="15" t="n"/>
    </row>
    <row r="200">
      <c r="A200" s="12" t="inlineStr">
        <is>
          <t>ABB India Ltd.25/11/2025</t>
        </is>
      </c>
      <c r="B200" s="30" t="n"/>
      <c r="C200" s="30" t="inlineStr">
        <is>
          <t>Electrical Equipment</t>
        </is>
      </c>
      <c r="D200" s="42" t="n">
        <v>-625</v>
      </c>
      <c r="E200" s="23" t="n">
        <v>-32.79</v>
      </c>
      <c r="F200" s="24" t="n">
        <v>-1.9e-05</v>
      </c>
      <c r="G200" s="15" t="n"/>
    </row>
    <row r="201">
      <c r="A201" s="12" t="inlineStr">
        <is>
          <t>Dr. Reddy's Laboratories Ltd.25/11/2025</t>
        </is>
      </c>
      <c r="B201" s="30" t="n"/>
      <c r="C201" s="30" t="inlineStr">
        <is>
          <t>Pharmaceuticals &amp; Biotechnology</t>
        </is>
      </c>
      <c r="D201" s="42" t="n">
        <v>-3750</v>
      </c>
      <c r="E201" s="23" t="n">
        <v>-44.86</v>
      </c>
      <c r="F201" s="24" t="n">
        <v>-2.6e-05</v>
      </c>
      <c r="G201" s="15" t="n"/>
    </row>
    <row r="202">
      <c r="A202" s="12" t="inlineStr">
        <is>
          <t>HCL Technologies Ltd.25/11/2025</t>
        </is>
      </c>
      <c r="B202" s="30" t="n"/>
      <c r="C202" s="30" t="inlineStr">
        <is>
          <t>IT - Software</t>
        </is>
      </c>
      <c r="D202" s="42" t="n">
        <v>-3850</v>
      </c>
      <c r="E202" s="23" t="n">
        <v>-59.67</v>
      </c>
      <c r="F202" s="24" t="n">
        <v>-3.5e-05</v>
      </c>
      <c r="G202" s="15" t="n"/>
    </row>
    <row r="203">
      <c r="A203" s="12" t="inlineStr">
        <is>
          <t>HDFC Life Insurance Company Ltd.25/11/2025</t>
        </is>
      </c>
      <c r="B203" s="30" t="n"/>
      <c r="C203" s="30" t="inlineStr">
        <is>
          <t>Insurance</t>
        </is>
      </c>
      <c r="D203" s="42" t="n">
        <v>-8800</v>
      </c>
      <c r="E203" s="23" t="n">
        <v>-64.8</v>
      </c>
      <c r="F203" s="24" t="n">
        <v>-3.8e-05</v>
      </c>
      <c r="G203" s="15" t="n"/>
    </row>
    <row r="204">
      <c r="A204" s="12" t="inlineStr">
        <is>
          <t>Piramal Pharma Ltd.25/11/2025</t>
        </is>
      </c>
      <c r="B204" s="30" t="n"/>
      <c r="C204" s="30" t="inlineStr">
        <is>
          <t>Pharmaceuticals &amp; Biotechnology</t>
        </is>
      </c>
      <c r="D204" s="42" t="n">
        <v>-35000</v>
      </c>
      <c r="E204" s="23" t="n">
        <v>-69.97</v>
      </c>
      <c r="F204" s="24" t="n">
        <v>-4.1e-05</v>
      </c>
      <c r="G204" s="15" t="n"/>
    </row>
    <row r="205">
      <c r="A205" s="12" t="inlineStr">
        <is>
          <t>UNO Minda Ltd.25/11/2025</t>
        </is>
      </c>
      <c r="B205" s="30" t="n"/>
      <c r="C205" s="30" t="inlineStr">
        <is>
          <t>Auto Components</t>
        </is>
      </c>
      <c r="D205" s="42" t="n">
        <v>-6600</v>
      </c>
      <c r="E205" s="23" t="n">
        <v>-81.73</v>
      </c>
      <c r="F205" s="24" t="n">
        <v>-4.8e-05</v>
      </c>
      <c r="G205" s="15" t="n"/>
    </row>
    <row r="206">
      <c r="A206" s="12" t="inlineStr">
        <is>
          <t>Indian Railway Finance Corporation Ltd.25/11/2025</t>
        </is>
      </c>
      <c r="B206" s="30" t="n"/>
      <c r="C206" s="30" t="inlineStr">
        <is>
          <t>Finance</t>
        </is>
      </c>
      <c r="D206" s="42" t="n">
        <v>-80750</v>
      </c>
      <c r="E206" s="23" t="n">
        <v>-99.81999999999999</v>
      </c>
      <c r="F206" s="24" t="n">
        <v>-5.9e-05</v>
      </c>
      <c r="G206" s="15" t="n"/>
    </row>
    <row r="207">
      <c r="A207" s="12" t="inlineStr">
        <is>
          <t>Cummins India Ltd.25/11/2025</t>
        </is>
      </c>
      <c r="B207" s="30" t="n"/>
      <c r="C207" s="30" t="inlineStr">
        <is>
          <t>Industrial Products</t>
        </is>
      </c>
      <c r="D207" s="42" t="n">
        <v>-2600</v>
      </c>
      <c r="E207" s="23" t="n">
        <v>-113.57</v>
      </c>
      <c r="F207" s="24" t="n">
        <v>-6.8e-05</v>
      </c>
      <c r="G207" s="15" t="n"/>
    </row>
    <row r="208">
      <c r="A208" s="12" t="inlineStr">
        <is>
          <t>Asian Paints Ltd.25/11/2025</t>
        </is>
      </c>
      <c r="B208" s="30" t="n"/>
      <c r="C208" s="30" t="inlineStr">
        <is>
          <t>Consumer Durables</t>
        </is>
      </c>
      <c r="D208" s="42" t="n">
        <v>-5000</v>
      </c>
      <c r="E208" s="23" t="n">
        <v>-126.15</v>
      </c>
      <c r="F208" s="24" t="n">
        <v>-7.499999999999999e-05</v>
      </c>
      <c r="G208" s="15" t="n"/>
    </row>
    <row r="209">
      <c r="A209" s="12" t="inlineStr">
        <is>
          <t>Yes Bank Ltd.30/12/2025</t>
        </is>
      </c>
      <c r="B209" s="30" t="n"/>
      <c r="C209" s="30" t="inlineStr">
        <is>
          <t>Banks</t>
        </is>
      </c>
      <c r="D209" s="42" t="n">
        <v>-590900</v>
      </c>
      <c r="E209" s="23" t="n">
        <v>-135.97</v>
      </c>
      <c r="F209" s="24" t="n">
        <v>-8.1e-05</v>
      </c>
      <c r="G209" s="15" t="n"/>
    </row>
    <row r="210">
      <c r="A210" s="12" t="inlineStr">
        <is>
          <t>Havells India Ltd.25/11/2025</t>
        </is>
      </c>
      <c r="B210" s="30" t="n"/>
      <c r="C210" s="30" t="inlineStr">
        <is>
          <t>Consumer Durables</t>
        </is>
      </c>
      <c r="D210" s="42" t="n">
        <v>-15000</v>
      </c>
      <c r="E210" s="23" t="n">
        <v>-224.87</v>
      </c>
      <c r="F210" s="24" t="n">
        <v>-0.000134</v>
      </c>
      <c r="G210" s="15" t="n"/>
    </row>
    <row r="211">
      <c r="A211" s="12" t="inlineStr">
        <is>
          <t>NHPC Ltd.25/11/2025</t>
        </is>
      </c>
      <c r="B211" s="30" t="n"/>
      <c r="C211" s="30" t="inlineStr">
        <is>
          <t>Power</t>
        </is>
      </c>
      <c r="D211" s="42" t="n">
        <v>-275200</v>
      </c>
      <c r="E211" s="23" t="n">
        <v>-234.31</v>
      </c>
      <c r="F211" s="24" t="n">
        <v>-0.00014</v>
      </c>
      <c r="G211" s="15" t="n"/>
    </row>
    <row r="212">
      <c r="A212" s="12" t="inlineStr">
        <is>
          <t>Max Financial Services Ltd.25/11/2025</t>
        </is>
      </c>
      <c r="B212" s="30" t="n"/>
      <c r="C212" s="30" t="inlineStr">
        <is>
          <t>Insurance</t>
        </is>
      </c>
      <c r="D212" s="42" t="n">
        <v>-16000</v>
      </c>
      <c r="E212" s="23" t="n">
        <v>-248.4</v>
      </c>
      <c r="F212" s="24" t="n">
        <v>-0.000148</v>
      </c>
      <c r="G212" s="15" t="n"/>
    </row>
    <row r="213">
      <c r="A213" s="12" t="inlineStr">
        <is>
          <t>HDFC Asset Management Company Ltd.25/11/2025</t>
        </is>
      </c>
      <c r="B213" s="30" t="n"/>
      <c r="C213" s="30" t="inlineStr">
        <is>
          <t>Capital Markets</t>
        </is>
      </c>
      <c r="D213" s="42" t="n">
        <v>-4650</v>
      </c>
      <c r="E213" s="23" t="n">
        <v>-250.64</v>
      </c>
      <c r="F213" s="24" t="n">
        <v>-0.00015</v>
      </c>
      <c r="G213" s="15" t="n"/>
    </row>
    <row r="214">
      <c r="A214" s="12" t="inlineStr">
        <is>
          <t>ICICI Lombard General Insurance Co. Ltd.25/11/2025</t>
        </is>
      </c>
      <c r="B214" s="30" t="n"/>
      <c r="C214" s="30" t="inlineStr">
        <is>
          <t>Insurance</t>
        </is>
      </c>
      <c r="D214" s="42" t="n">
        <v>-12675</v>
      </c>
      <c r="E214" s="23" t="n">
        <v>-254.29</v>
      </c>
      <c r="F214" s="24" t="n">
        <v>-0.000152</v>
      </c>
      <c r="G214" s="15" t="n"/>
    </row>
    <row r="215">
      <c r="A215" s="12" t="inlineStr">
        <is>
          <t>Life Insurance Corporation of India25/11/2025</t>
        </is>
      </c>
      <c r="B215" s="30" t="n"/>
      <c r="C215" s="30" t="inlineStr">
        <is>
          <t>Insurance</t>
        </is>
      </c>
      <c r="D215" s="42" t="n">
        <v>-36400</v>
      </c>
      <c r="E215" s="23" t="n">
        <v>-326.82</v>
      </c>
      <c r="F215" s="24" t="n">
        <v>-0.000195</v>
      </c>
      <c r="G215" s="15" t="n"/>
    </row>
    <row r="216">
      <c r="A216" s="12" t="inlineStr">
        <is>
          <t>FSN E-Commerce Ventures Ltd.25/11/2025</t>
        </is>
      </c>
      <c r="B216" s="30" t="n"/>
      <c r="C216" s="30" t="inlineStr">
        <is>
          <t>Retailing</t>
        </is>
      </c>
      <c r="D216" s="42" t="n">
        <v>-218750</v>
      </c>
      <c r="E216" s="23" t="n">
        <v>-544.47</v>
      </c>
      <c r="F216" s="24" t="n">
        <v>-0.000326</v>
      </c>
      <c r="G216" s="15" t="n"/>
    </row>
    <row r="217">
      <c r="A217" s="12" t="inlineStr">
        <is>
          <t>Central Depository Services (I) Ltd.25/11/2025</t>
        </is>
      </c>
      <c r="B217" s="30" t="n"/>
      <c r="C217" s="30" t="inlineStr">
        <is>
          <t>Capital Markets</t>
        </is>
      </c>
      <c r="D217" s="42" t="n">
        <v>-35150</v>
      </c>
      <c r="E217" s="23" t="n">
        <v>-561.42</v>
      </c>
      <c r="F217" s="24" t="n">
        <v>-0.000336</v>
      </c>
      <c r="G217" s="15" t="n"/>
    </row>
    <row r="218">
      <c r="A218" s="12" t="inlineStr">
        <is>
          <t>Computer Age Management Services Ltd.25/11/2025</t>
        </is>
      </c>
      <c r="B218" s="30" t="n"/>
      <c r="C218" s="30" t="inlineStr">
        <is>
          <t>Capital Markets</t>
        </is>
      </c>
      <c r="D218" s="42" t="n">
        <v>-14700</v>
      </c>
      <c r="E218" s="23" t="n">
        <v>-579.22</v>
      </c>
      <c r="F218" s="24" t="n">
        <v>-0.000347</v>
      </c>
      <c r="G218" s="15" t="n"/>
    </row>
    <row r="219">
      <c r="A219" s="12" t="inlineStr">
        <is>
          <t>NCC Ltd.25/11/2025</t>
        </is>
      </c>
      <c r="B219" s="30" t="n"/>
      <c r="C219" s="30" t="inlineStr">
        <is>
          <t>Construction</t>
        </is>
      </c>
      <c r="D219" s="42" t="n">
        <v>-275400</v>
      </c>
      <c r="E219" s="23" t="n">
        <v>-587.13</v>
      </c>
      <c r="F219" s="24" t="n">
        <v>-0.000351</v>
      </c>
      <c r="G219" s="15" t="n"/>
    </row>
    <row r="220">
      <c r="A220" s="12" t="inlineStr">
        <is>
          <t>Page Industries Ltd.25/11/2025</t>
        </is>
      </c>
      <c r="B220" s="30" t="n"/>
      <c r="C220" s="30" t="inlineStr">
        <is>
          <t>Textiles &amp; Apparels</t>
        </is>
      </c>
      <c r="D220" s="42" t="n">
        <v>-1485</v>
      </c>
      <c r="E220" s="23" t="n">
        <v>-604.25</v>
      </c>
      <c r="F220" s="24" t="n">
        <v>-0.000362</v>
      </c>
      <c r="G220" s="15" t="n"/>
    </row>
    <row r="221">
      <c r="A221" s="12" t="inlineStr">
        <is>
          <t>Supreme Industries Ltd.25/11/2025</t>
        </is>
      </c>
      <c r="B221" s="30" t="n"/>
      <c r="C221" s="30" t="inlineStr">
        <is>
          <t>Industrial Products</t>
        </is>
      </c>
      <c r="D221" s="42" t="n">
        <v>-16975</v>
      </c>
      <c r="E221" s="23" t="n">
        <v>-648.75</v>
      </c>
      <c r="F221" s="24" t="n">
        <v>-0.000388</v>
      </c>
      <c r="G221" s="15" t="n"/>
    </row>
    <row r="222">
      <c r="A222" s="12" t="inlineStr">
        <is>
          <t>NTPC Ltd.25/11/2025</t>
        </is>
      </c>
      <c r="B222" s="30" t="n"/>
      <c r="C222" s="30" t="inlineStr">
        <is>
          <t>Power</t>
        </is>
      </c>
      <c r="D222" s="42" t="n">
        <v>-210000</v>
      </c>
      <c r="E222" s="23" t="n">
        <v>-704.45</v>
      </c>
      <c r="F222" s="24" t="n">
        <v>-0.000422</v>
      </c>
      <c r="G222" s="15" t="n"/>
    </row>
    <row r="223">
      <c r="A223" s="12" t="inlineStr">
        <is>
          <t>Suzlon Energy Ltd.25/11/2025</t>
        </is>
      </c>
      <c r="B223" s="30" t="n"/>
      <c r="C223" s="30" t="inlineStr">
        <is>
          <t>Electrical Equipment</t>
        </is>
      </c>
      <c r="D223" s="42" t="n">
        <v>-1248000</v>
      </c>
      <c r="E223" s="23" t="n">
        <v>-744.9299999999999</v>
      </c>
      <c r="F223" s="24" t="n">
        <v>-0.000446</v>
      </c>
      <c r="G223" s="15" t="n"/>
    </row>
    <row r="224">
      <c r="A224" s="12" t="inlineStr">
        <is>
          <t>Tata Power Company Ltd.25/11/2025</t>
        </is>
      </c>
      <c r="B224" s="30" t="n"/>
      <c r="C224" s="30" t="inlineStr">
        <is>
          <t>Power</t>
        </is>
      </c>
      <c r="D224" s="42" t="n">
        <v>-184150</v>
      </c>
      <c r="E224" s="23" t="n">
        <v>-748.5700000000001</v>
      </c>
      <c r="F224" s="24" t="n">
        <v>-0.000448</v>
      </c>
      <c r="G224" s="15" t="n"/>
    </row>
    <row r="225">
      <c r="A225" s="12" t="inlineStr">
        <is>
          <t>Kaynes Technology India Ltd.25/11/2025</t>
        </is>
      </c>
      <c r="B225" s="30" t="n"/>
      <c r="C225" s="30" t="inlineStr">
        <is>
          <t>Industrial Manufacturing</t>
        </is>
      </c>
      <c r="D225" s="42" t="n">
        <v>-11700</v>
      </c>
      <c r="E225" s="23" t="n">
        <v>-785.13</v>
      </c>
      <c r="F225" s="24" t="n">
        <v>-0.00047</v>
      </c>
      <c r="G225" s="15" t="n"/>
    </row>
    <row r="226">
      <c r="A226" s="12" t="inlineStr">
        <is>
          <t>Sun Pharmaceutical Industries Ltd.25/11/2025</t>
        </is>
      </c>
      <c r="B226" s="30" t="n"/>
      <c r="C226" s="30" t="inlineStr">
        <is>
          <t>Pharmaceuticals &amp; Biotechnology</t>
        </is>
      </c>
      <c r="D226" s="42" t="n">
        <v>-48650</v>
      </c>
      <c r="E226" s="23" t="n">
        <v>-827.15</v>
      </c>
      <c r="F226" s="24" t="n">
        <v>-0.000495</v>
      </c>
      <c r="G226" s="15" t="n"/>
    </row>
    <row r="227">
      <c r="A227" s="12" t="inlineStr">
        <is>
          <t>Mphasis Ltd.25/11/2025</t>
        </is>
      </c>
      <c r="B227" s="30" t="n"/>
      <c r="C227" s="30" t="inlineStr">
        <is>
          <t>IT - Software</t>
        </is>
      </c>
      <c r="D227" s="42" t="n">
        <v>-29975</v>
      </c>
      <c r="E227" s="23" t="n">
        <v>-833.72</v>
      </c>
      <c r="F227" s="24" t="n">
        <v>-0.000499</v>
      </c>
      <c r="G227" s="15" t="n"/>
    </row>
    <row r="228">
      <c r="A228" s="12" t="inlineStr">
        <is>
          <t>Bajaj Finance Ltd.25/11/2025</t>
        </is>
      </c>
      <c r="B228" s="30" t="n"/>
      <c r="C228" s="30" t="inlineStr">
        <is>
          <t>Finance</t>
        </is>
      </c>
      <c r="D228" s="42" t="n">
        <v>-87000</v>
      </c>
      <c r="E228" s="23" t="n">
        <v>-913.15</v>
      </c>
      <c r="F228" s="24" t="n">
        <v>-0.000547</v>
      </c>
      <c r="G228" s="15" t="n"/>
    </row>
    <row r="229">
      <c r="A229" s="12" t="inlineStr">
        <is>
          <t>Avenue Supermarts Ltd.25/11/2025</t>
        </is>
      </c>
      <c r="B229" s="30" t="n"/>
      <c r="C229" s="30" t="inlineStr">
        <is>
          <t>Retailing</t>
        </is>
      </c>
      <c r="D229" s="42" t="n">
        <v>-22200</v>
      </c>
      <c r="E229" s="23" t="n">
        <v>-926.72</v>
      </c>
      <c r="F229" s="24" t="n">
        <v>-0.000555</v>
      </c>
      <c r="G229" s="15" t="n"/>
    </row>
    <row r="230">
      <c r="A230" s="12" t="inlineStr">
        <is>
          <t>Biocon Ltd.25/11/2025</t>
        </is>
      </c>
      <c r="B230" s="30" t="n"/>
      <c r="C230" s="30" t="inlineStr">
        <is>
          <t>Pharmaceuticals &amp; Biotechnology</t>
        </is>
      </c>
      <c r="D230" s="42" t="n">
        <v>-287500</v>
      </c>
      <c r="E230" s="23" t="n">
        <v>-1076.69</v>
      </c>
      <c r="F230" s="24" t="n">
        <v>-0.000645</v>
      </c>
      <c r="G230" s="15" t="n"/>
    </row>
    <row r="231">
      <c r="A231" s="12" t="inlineStr">
        <is>
          <t>CG Power and Industrial Solutions Ltd.25/11/2025</t>
        </is>
      </c>
      <c r="B231" s="30" t="n"/>
      <c r="C231" s="30" t="inlineStr">
        <is>
          <t>Electrical Equipment</t>
        </is>
      </c>
      <c r="D231" s="42" t="n">
        <v>-146200</v>
      </c>
      <c r="E231" s="23" t="n">
        <v>-1081</v>
      </c>
      <c r="F231" s="24" t="n">
        <v>-0.000647</v>
      </c>
      <c r="G231" s="15" t="n"/>
    </row>
    <row r="232">
      <c r="A232" s="12" t="inlineStr">
        <is>
          <t>Bharat Petroleum Corporation Ltd.25/11/2025</t>
        </is>
      </c>
      <c r="B232" s="30" t="n"/>
      <c r="C232" s="30" t="inlineStr">
        <is>
          <t>Petroleum Products</t>
        </is>
      </c>
      <c r="D232" s="42" t="n">
        <v>-335750</v>
      </c>
      <c r="E232" s="23" t="n">
        <v>-1197.28</v>
      </c>
      <c r="F232" s="24" t="n">
        <v>-0.000717</v>
      </c>
      <c r="G232" s="15" t="n"/>
    </row>
    <row r="233">
      <c r="A233" s="12" t="inlineStr">
        <is>
          <t>Alkem Laboratories Ltd.25/11/2025</t>
        </is>
      </c>
      <c r="B233" s="30" t="n"/>
      <c r="C233" s="30" t="inlineStr">
        <is>
          <t>Pharmaceuticals &amp; Biotechnology</t>
        </is>
      </c>
      <c r="D233" s="42" t="n">
        <v>-22000</v>
      </c>
      <c r="E233" s="23" t="n">
        <v>-1215.83</v>
      </c>
      <c r="F233" s="24" t="n">
        <v>-0.000728</v>
      </c>
      <c r="G233" s="15" t="n"/>
    </row>
    <row r="234">
      <c r="A234" s="12" t="inlineStr">
        <is>
          <t>360 One Wam Ltd.25/11/2025</t>
        </is>
      </c>
      <c r="B234" s="30" t="n"/>
      <c r="C234" s="30" t="inlineStr">
        <is>
          <t>Capital Markets</t>
        </is>
      </c>
      <c r="D234" s="42" t="n">
        <v>-115000</v>
      </c>
      <c r="E234" s="23" t="n">
        <v>-1250.74</v>
      </c>
      <c r="F234" s="24" t="n">
        <v>-0.000749</v>
      </c>
      <c r="G234" s="15" t="n"/>
    </row>
    <row r="235">
      <c r="A235" s="12" t="inlineStr">
        <is>
          <t>Info Edge (India) Ltd.25/11/2025</t>
        </is>
      </c>
      <c r="B235" s="30" t="n"/>
      <c r="C235" s="30" t="inlineStr">
        <is>
          <t>Retailing</t>
        </is>
      </c>
      <c r="D235" s="42" t="n">
        <v>-93000</v>
      </c>
      <c r="E235" s="23" t="n">
        <v>-1281.63</v>
      </c>
      <c r="F235" s="24" t="n">
        <v>-0.000768</v>
      </c>
      <c r="G235" s="15" t="n"/>
    </row>
    <row r="236">
      <c r="A236" s="12" t="inlineStr">
        <is>
          <t>L&amp;T Finance Ltd.25/11/2025</t>
        </is>
      </c>
      <c r="B236" s="30" t="n"/>
      <c r="C236" s="30" t="inlineStr">
        <is>
          <t>Finance</t>
        </is>
      </c>
      <c r="D236" s="42" t="n">
        <v>-472972</v>
      </c>
      <c r="E236" s="23" t="n">
        <v>-1287.95</v>
      </c>
      <c r="F236" s="24" t="n">
        <v>-0.000771</v>
      </c>
      <c r="G236" s="15" t="n"/>
    </row>
    <row r="237">
      <c r="A237" s="12" t="inlineStr">
        <is>
          <t>Polycab India Ltd.25/11/2025</t>
        </is>
      </c>
      <c r="B237" s="30" t="n"/>
      <c r="C237" s="30" t="inlineStr">
        <is>
          <t>Industrial Products</t>
        </is>
      </c>
      <c r="D237" s="42" t="n">
        <v>-16875</v>
      </c>
      <c r="E237" s="23" t="n">
        <v>-1307.22</v>
      </c>
      <c r="F237" s="24" t="n">
        <v>-0.000783</v>
      </c>
      <c r="G237" s="15" t="n"/>
    </row>
    <row r="238">
      <c r="A238" s="12" t="inlineStr">
        <is>
          <t>Bharat Dynamics Ltd.25/11/2025</t>
        </is>
      </c>
      <c r="B238" s="30" t="n"/>
      <c r="C238" s="30" t="inlineStr">
        <is>
          <t>Aerospace &amp; Defense</t>
        </is>
      </c>
      <c r="D238" s="42" t="n">
        <v>-85475</v>
      </c>
      <c r="E238" s="23" t="n">
        <v>-1317.26</v>
      </c>
      <c r="F238" s="24" t="n">
        <v>-0.000789</v>
      </c>
      <c r="G238" s="15" t="n"/>
    </row>
    <row r="239">
      <c r="A239" s="12" t="inlineStr">
        <is>
          <t>BSE Ltd.25/11/2025</t>
        </is>
      </c>
      <c r="B239" s="30" t="n"/>
      <c r="C239" s="30" t="inlineStr">
        <is>
          <t>Capital Markets</t>
        </is>
      </c>
      <c r="D239" s="42" t="n">
        <v>-55125</v>
      </c>
      <c r="E239" s="23" t="n">
        <v>-1375.53</v>
      </c>
      <c r="F239" s="24" t="n">
        <v>-0.000824</v>
      </c>
      <c r="G239" s="15" t="n"/>
    </row>
    <row r="240">
      <c r="A240" s="12" t="inlineStr">
        <is>
          <t>Jindal Steel Ltd.25/11/2025</t>
        </is>
      </c>
      <c r="B240" s="30" t="n"/>
      <c r="C240" s="30" t="inlineStr">
        <is>
          <t>Ferrous Metals</t>
        </is>
      </c>
      <c r="D240" s="42" t="n">
        <v>-130000</v>
      </c>
      <c r="E240" s="23" t="n">
        <v>-1395.55</v>
      </c>
      <c r="F240" s="24" t="n">
        <v>-0.000836</v>
      </c>
      <c r="G240" s="15" t="n"/>
    </row>
    <row r="241">
      <c r="A241" s="12" t="inlineStr">
        <is>
          <t>Union Bank of India25/11/2025</t>
        </is>
      </c>
      <c r="B241" s="30" t="n"/>
      <c r="C241" s="30" t="inlineStr">
        <is>
          <t>Banks</t>
        </is>
      </c>
      <c r="D241" s="42" t="n">
        <v>-969075</v>
      </c>
      <c r="E241" s="23" t="n">
        <v>-1449.93</v>
      </c>
      <c r="F241" s="24" t="n">
        <v>-0.000868</v>
      </c>
      <c r="G241" s="15" t="n"/>
    </row>
    <row r="242">
      <c r="A242" s="12" t="inlineStr">
        <is>
          <t>Ambuja Cements Ltd.25/11/2025</t>
        </is>
      </c>
      <c r="B242" s="30" t="n"/>
      <c r="C242" s="30" t="inlineStr">
        <is>
          <t>Cement &amp; Cement Products</t>
        </is>
      </c>
      <c r="D242" s="42" t="n">
        <v>-255150</v>
      </c>
      <c r="E242" s="23" t="n">
        <v>-1451.17</v>
      </c>
      <c r="F242" s="24" t="n">
        <v>-0.000869</v>
      </c>
      <c r="G242" s="15" t="n"/>
    </row>
    <row r="243">
      <c r="A243" s="12" t="inlineStr">
        <is>
          <t>Hindustan Unilever Ltd.25/11/2025</t>
        </is>
      </c>
      <c r="B243" s="30" t="n"/>
      <c r="C243" s="30" t="inlineStr">
        <is>
          <t>Diversified FMCG</t>
        </is>
      </c>
      <c r="D243" s="42" t="n">
        <v>-59100</v>
      </c>
      <c r="E243" s="23" t="n">
        <v>-1455.28</v>
      </c>
      <c r="F243" s="24" t="n">
        <v>-0.0008720000000000001</v>
      </c>
      <c r="G243" s="15" t="n"/>
    </row>
    <row r="244">
      <c r="A244" s="12" t="inlineStr">
        <is>
          <t>Pidilite Industries Ltd.25/11/2025</t>
        </is>
      </c>
      <c r="B244" s="30" t="n"/>
      <c r="C244" s="30" t="inlineStr">
        <is>
          <t>Chemicals &amp; Petrochemicals</t>
        </is>
      </c>
      <c r="D244" s="42" t="n">
        <v>-104000</v>
      </c>
      <c r="E244" s="23" t="n">
        <v>-1512.26</v>
      </c>
      <c r="F244" s="24" t="n">
        <v>-0.000906</v>
      </c>
      <c r="G244" s="15" t="n"/>
    </row>
    <row r="245">
      <c r="A245" s="12" t="inlineStr">
        <is>
          <t>Tube Investments Of India Ltd.25/11/2025</t>
        </is>
      </c>
      <c r="B245" s="30" t="n"/>
      <c r="C245" s="30" t="inlineStr">
        <is>
          <t>Auto Components</t>
        </is>
      </c>
      <c r="D245" s="42" t="n">
        <v>-50200</v>
      </c>
      <c r="E245" s="23" t="n">
        <v>-1526.48</v>
      </c>
      <c r="F245" s="24" t="n">
        <v>-0.000914</v>
      </c>
      <c r="G245" s="15" t="n"/>
    </row>
    <row r="246">
      <c r="A246" s="12" t="inlineStr">
        <is>
          <t>The Phoenix Mills Ltd.25/11/2025</t>
        </is>
      </c>
      <c r="B246" s="30" t="n"/>
      <c r="C246" s="30" t="inlineStr">
        <is>
          <t>Realty</t>
        </is>
      </c>
      <c r="D246" s="42" t="n">
        <v>-95900</v>
      </c>
      <c r="E246" s="23" t="n">
        <v>-1624.26</v>
      </c>
      <c r="F246" s="24" t="n">
        <v>-0.000973</v>
      </c>
      <c r="G246" s="15" t="n"/>
    </row>
    <row r="247">
      <c r="A247" s="12" t="inlineStr">
        <is>
          <t>Indian Energy Exchange Ltd.25/11/2025</t>
        </is>
      </c>
      <c r="B247" s="30" t="n"/>
      <c r="C247" s="30" t="inlineStr">
        <is>
          <t>Capital Markets</t>
        </is>
      </c>
      <c r="D247" s="42" t="n">
        <v>-1170000</v>
      </c>
      <c r="E247" s="23" t="n">
        <v>-1633.44</v>
      </c>
      <c r="F247" s="24" t="n">
        <v>-0.0009779999999999999</v>
      </c>
      <c r="G247" s="15" t="n"/>
    </row>
    <row r="248">
      <c r="A248" s="12" t="inlineStr">
        <is>
          <t>Torrent Pharmaceuticals Ltd.25/11/2025</t>
        </is>
      </c>
      <c r="B248" s="30" t="n"/>
      <c r="C248" s="30" t="inlineStr">
        <is>
          <t>Pharmaceuticals &amp; Biotechnology</t>
        </is>
      </c>
      <c r="D248" s="42" t="n">
        <v>-47500</v>
      </c>
      <c r="E248" s="23" t="n">
        <v>-1699.08</v>
      </c>
      <c r="F248" s="24" t="n">
        <v>-0.001018</v>
      </c>
      <c r="G248" s="15" t="n"/>
    </row>
    <row r="249">
      <c r="A249" s="12" t="inlineStr">
        <is>
          <t>Dabur India Ltd.25/11/2025</t>
        </is>
      </c>
      <c r="B249" s="30" t="n"/>
      <c r="C249" s="30" t="inlineStr">
        <is>
          <t>Personal Products</t>
        </is>
      </c>
      <c r="D249" s="42" t="n">
        <v>-348750</v>
      </c>
      <c r="E249" s="23" t="n">
        <v>-1701.73</v>
      </c>
      <c r="F249" s="24" t="n">
        <v>-0.001019</v>
      </c>
      <c r="G249" s="15" t="n"/>
    </row>
    <row r="250">
      <c r="A250" s="12" t="inlineStr">
        <is>
          <t>Inox Wind Ltd.25/11/2025</t>
        </is>
      </c>
      <c r="B250" s="30" t="n"/>
      <c r="C250" s="30" t="inlineStr">
        <is>
          <t>Electrical Equipment</t>
        </is>
      </c>
      <c r="D250" s="42" t="n">
        <v>-1204096</v>
      </c>
      <c r="E250" s="23" t="n">
        <v>-1877.43</v>
      </c>
      <c r="F250" s="24" t="n">
        <v>-0.001125</v>
      </c>
      <c r="G250" s="15" t="n"/>
    </row>
    <row r="251">
      <c r="A251" s="12" t="inlineStr">
        <is>
          <t>Housing &amp; Urban Development Corp Ltd.25/11/2025</t>
        </is>
      </c>
      <c r="B251" s="30" t="n"/>
      <c r="C251" s="30" t="inlineStr">
        <is>
          <t>Finance</t>
        </is>
      </c>
      <c r="D251" s="42" t="n">
        <v>-799200</v>
      </c>
      <c r="E251" s="23" t="n">
        <v>-1898.74</v>
      </c>
      <c r="F251" s="24" t="n">
        <v>-0.001137</v>
      </c>
      <c r="G251" s="15" t="n"/>
    </row>
    <row r="252">
      <c r="A252" s="12" t="inlineStr">
        <is>
          <t>National Buildings Construction Corporation Ltd.25/11/2025</t>
        </is>
      </c>
      <c r="B252" s="30" t="n"/>
      <c r="C252" s="30" t="inlineStr">
        <is>
          <t>Construction</t>
        </is>
      </c>
      <c r="D252" s="42" t="n">
        <v>-1787500</v>
      </c>
      <c r="E252" s="23" t="n">
        <v>-2108.36</v>
      </c>
      <c r="F252" s="24" t="n">
        <v>-0.001263</v>
      </c>
      <c r="G252" s="15" t="n"/>
    </row>
    <row r="253">
      <c r="A253" s="12" t="inlineStr">
        <is>
          <t>InterGlobe Aviation Ltd.25/11/2025</t>
        </is>
      </c>
      <c r="B253" s="30" t="n"/>
      <c r="C253" s="30" t="inlineStr">
        <is>
          <t>Transport Services</t>
        </is>
      </c>
      <c r="D253" s="42" t="n">
        <v>-40350</v>
      </c>
      <c r="E253" s="23" t="n">
        <v>-2282.8</v>
      </c>
      <c r="F253" s="24" t="n">
        <v>-0.001368</v>
      </c>
      <c r="G253" s="15" t="n"/>
    </row>
    <row r="254">
      <c r="A254" s="12" t="inlineStr">
        <is>
          <t>Lupin Ltd.25/11/2025</t>
        </is>
      </c>
      <c r="B254" s="30" t="n"/>
      <c r="C254" s="30" t="inlineStr">
        <is>
          <t>Pharmaceuticals &amp; Biotechnology</t>
        </is>
      </c>
      <c r="D254" s="42" t="n">
        <v>-118150</v>
      </c>
      <c r="E254" s="23" t="n">
        <v>-2336.3</v>
      </c>
      <c r="F254" s="24" t="n">
        <v>-0.0014</v>
      </c>
      <c r="G254" s="15" t="n"/>
    </row>
    <row r="255">
      <c r="A255" s="12" t="inlineStr">
        <is>
          <t>Container Corporation Of India Ltd.25/11/2025</t>
        </is>
      </c>
      <c r="B255" s="30" t="n"/>
      <c r="C255" s="30" t="inlineStr">
        <is>
          <t>Transport Services</t>
        </is>
      </c>
      <c r="D255" s="42" t="n">
        <v>-432500</v>
      </c>
      <c r="E255" s="23" t="n">
        <v>-2362.96</v>
      </c>
      <c r="F255" s="24" t="n">
        <v>-0.001416</v>
      </c>
      <c r="G255" s="15" t="n"/>
    </row>
    <row r="256">
      <c r="A256" s="12" t="inlineStr">
        <is>
          <t>Samvardhana Motherson International Ltd.25/11/2025</t>
        </is>
      </c>
      <c r="B256" s="30" t="n"/>
      <c r="C256" s="30" t="inlineStr">
        <is>
          <t>Auto Components</t>
        </is>
      </c>
      <c r="D256" s="42" t="n">
        <v>-2263200</v>
      </c>
      <c r="E256" s="23" t="n">
        <v>-2398.77</v>
      </c>
      <c r="F256" s="24" t="n">
        <v>-0.001437</v>
      </c>
      <c r="G256" s="15" t="n"/>
    </row>
    <row r="257">
      <c r="A257" s="12" t="inlineStr">
        <is>
          <t>AU Small Finance Bank Ltd.25/11/2025</t>
        </is>
      </c>
      <c r="B257" s="30" t="n"/>
      <c r="C257" s="30" t="inlineStr">
        <is>
          <t>Banks</t>
        </is>
      </c>
      <c r="D257" s="42" t="n">
        <v>-279000</v>
      </c>
      <c r="E257" s="23" t="n">
        <v>-2460.08</v>
      </c>
      <c r="F257" s="24" t="n">
        <v>-0.001474</v>
      </c>
      <c r="G257" s="15" t="n"/>
    </row>
    <row r="258">
      <c r="A258" s="12" t="inlineStr">
        <is>
          <t>Angel One Ltd.25/11/2025</t>
        </is>
      </c>
      <c r="B258" s="30" t="n"/>
      <c r="C258" s="30" t="inlineStr">
        <is>
          <t>Capital Markets</t>
        </is>
      </c>
      <c r="D258" s="42" t="n">
        <v>-100500</v>
      </c>
      <c r="E258" s="23" t="n">
        <v>-2518.83</v>
      </c>
      <c r="F258" s="24" t="n">
        <v>-0.001509</v>
      </c>
      <c r="G258" s="15" t="n"/>
    </row>
    <row r="259">
      <c r="A259" s="12" t="inlineStr">
        <is>
          <t>Bajaj Auto Ltd.25/11/2025</t>
        </is>
      </c>
      <c r="B259" s="30" t="n"/>
      <c r="C259" s="30" t="inlineStr">
        <is>
          <t>Automobiles</t>
        </is>
      </c>
      <c r="D259" s="42" t="n">
        <v>-30750</v>
      </c>
      <c r="E259" s="23" t="n">
        <v>-2740.29</v>
      </c>
      <c r="F259" s="24" t="n">
        <v>-0.001642</v>
      </c>
      <c r="G259" s="15" t="n"/>
    </row>
    <row r="260">
      <c r="A260" s="12" t="inlineStr">
        <is>
          <t>Sona BLW Precision Forgings Ltd.25/11/2025</t>
        </is>
      </c>
      <c r="B260" s="30" t="n"/>
      <c r="C260" s="30" t="inlineStr">
        <is>
          <t>Auto Components</t>
        </is>
      </c>
      <c r="D260" s="42" t="n">
        <v>-592200</v>
      </c>
      <c r="E260" s="23" t="n">
        <v>-2810.58</v>
      </c>
      <c r="F260" s="24" t="n">
        <v>-0.001684</v>
      </c>
      <c r="G260" s="15" t="n"/>
    </row>
    <row r="261">
      <c r="A261" s="12" t="inlineStr">
        <is>
          <t>Eicher Motors Ltd.25/11/2025</t>
        </is>
      </c>
      <c r="B261" s="30" t="n"/>
      <c r="C261" s="30" t="inlineStr">
        <is>
          <t>Automobiles</t>
        </is>
      </c>
      <c r="D261" s="42" t="n">
        <v>-39900</v>
      </c>
      <c r="E261" s="23" t="n">
        <v>-2813.75</v>
      </c>
      <c r="F261" s="24" t="n">
        <v>-0.001686</v>
      </c>
      <c r="G261" s="15" t="n"/>
    </row>
    <row r="262">
      <c r="A262" s="12" t="inlineStr">
        <is>
          <t>TVS Motor Company Ltd.25/11/2025</t>
        </is>
      </c>
      <c r="B262" s="30" t="n"/>
      <c r="C262" s="30" t="inlineStr">
        <is>
          <t>Automobiles</t>
        </is>
      </c>
      <c r="D262" s="42" t="n">
        <v>-81025</v>
      </c>
      <c r="E262" s="23" t="n">
        <v>-2857.99</v>
      </c>
      <c r="F262" s="24" t="n">
        <v>-0.001712</v>
      </c>
      <c r="G262" s="15" t="n"/>
    </row>
    <row r="263">
      <c r="A263" s="12" t="inlineStr">
        <is>
          <t>Hindalco Industries Ltd.25/11/2025</t>
        </is>
      </c>
      <c r="B263" s="30" t="n"/>
      <c r="C263" s="30" t="inlineStr">
        <is>
          <t>Non - Ferrous Metals</t>
        </is>
      </c>
      <c r="D263" s="42" t="n">
        <v>-340200</v>
      </c>
      <c r="E263" s="23" t="n">
        <v>-2903.27</v>
      </c>
      <c r="F263" s="24" t="n">
        <v>-0.001739</v>
      </c>
      <c r="G263" s="15" t="n"/>
    </row>
    <row r="264">
      <c r="A264" s="12" t="inlineStr">
        <is>
          <t>Torrent Power Ltd.25/11/2025</t>
        </is>
      </c>
      <c r="B264" s="30" t="n"/>
      <c r="C264" s="30" t="inlineStr">
        <is>
          <t>Power</t>
        </is>
      </c>
      <c r="D264" s="42" t="n">
        <v>-222000</v>
      </c>
      <c r="E264" s="23" t="n">
        <v>-2933.95</v>
      </c>
      <c r="F264" s="24" t="n">
        <v>-0.001758</v>
      </c>
      <c r="G264" s="15" t="n"/>
    </row>
    <row r="265">
      <c r="A265" s="12" t="inlineStr">
        <is>
          <t>Bandhan Bank Ltd.25/11/2025</t>
        </is>
      </c>
      <c r="B265" s="30" t="n"/>
      <c r="C265" s="30" t="inlineStr">
        <is>
          <t>Banks</t>
        </is>
      </c>
      <c r="D265" s="42" t="n">
        <v>-1922400</v>
      </c>
      <c r="E265" s="23" t="n">
        <v>-3020.28</v>
      </c>
      <c r="F265" s="24" t="n">
        <v>-0.001809</v>
      </c>
      <c r="G265" s="15" t="n"/>
    </row>
    <row r="266">
      <c r="A266" s="12" t="inlineStr">
        <is>
          <t>Bank of India25/11/2025</t>
        </is>
      </c>
      <c r="B266" s="30" t="n"/>
      <c r="C266" s="30" t="inlineStr">
        <is>
          <t>Banks</t>
        </is>
      </c>
      <c r="D266" s="42" t="n">
        <v>-2194400</v>
      </c>
      <c r="E266" s="23" t="n">
        <v>-3080.28</v>
      </c>
      <c r="F266" s="24" t="n">
        <v>-0.001845</v>
      </c>
      <c r="G266" s="15" t="n"/>
    </row>
    <row r="267">
      <c r="A267" s="12" t="inlineStr">
        <is>
          <t>Divi's Laboratories Ltd.25/11/2025</t>
        </is>
      </c>
      <c r="B267" s="30" t="n"/>
      <c r="C267" s="30" t="inlineStr">
        <is>
          <t>Pharmaceuticals &amp; Biotechnology</t>
        </is>
      </c>
      <c r="D267" s="42" t="n">
        <v>-46200</v>
      </c>
      <c r="E267" s="23" t="n">
        <v>-3136.75</v>
      </c>
      <c r="F267" s="24" t="n">
        <v>-0.001879</v>
      </c>
      <c r="G267" s="15" t="n"/>
    </row>
    <row r="268">
      <c r="A268" s="12" t="inlineStr">
        <is>
          <t>GAIL (India) Ltd.25/11/2025</t>
        </is>
      </c>
      <c r="B268" s="30" t="n"/>
      <c r="C268" s="30" t="inlineStr">
        <is>
          <t>Gas</t>
        </is>
      </c>
      <c r="D268" s="42" t="n">
        <v>-1776600</v>
      </c>
      <c r="E268" s="23" t="n">
        <v>-3252.78</v>
      </c>
      <c r="F268" s="24" t="n">
        <v>-0.001949</v>
      </c>
      <c r="G268" s="15" t="n"/>
    </row>
    <row r="269">
      <c r="A269" s="12" t="inlineStr">
        <is>
          <t>The Federal Bank Ltd.25/11/2025</t>
        </is>
      </c>
      <c r="B269" s="30" t="n"/>
      <c r="C269" s="30" t="inlineStr">
        <is>
          <t>Banks</t>
        </is>
      </c>
      <c r="D269" s="42" t="n">
        <v>-1385000</v>
      </c>
      <c r="E269" s="23" t="n">
        <v>-3288.82</v>
      </c>
      <c r="F269" s="24" t="n">
        <v>-0.00197</v>
      </c>
      <c r="G269" s="15" t="n"/>
    </row>
    <row r="270">
      <c r="A270" s="12" t="inlineStr">
        <is>
          <t>Lodha Developers Ltd.25/11/2025</t>
        </is>
      </c>
      <c r="B270" s="30" t="n"/>
      <c r="C270" s="30" t="inlineStr">
        <is>
          <t>Realty</t>
        </is>
      </c>
      <c r="D270" s="42" t="n">
        <v>-274500</v>
      </c>
      <c r="E270" s="23" t="n">
        <v>-3308.27</v>
      </c>
      <c r="F270" s="24" t="n">
        <v>-0.001982</v>
      </c>
      <c r="G270" s="15" t="n"/>
    </row>
    <row r="271">
      <c r="A271" s="12" t="inlineStr">
        <is>
          <t>Bosch Ltd.25/11/2025</t>
        </is>
      </c>
      <c r="B271" s="30" t="n"/>
      <c r="C271" s="30" t="inlineStr">
        <is>
          <t>Auto Components</t>
        </is>
      </c>
      <c r="D271" s="42" t="n">
        <v>-9050</v>
      </c>
      <c r="E271" s="23" t="n">
        <v>-3385.15</v>
      </c>
      <c r="F271" s="24" t="n">
        <v>-0.002028</v>
      </c>
      <c r="G271" s="15" t="n"/>
    </row>
    <row r="272">
      <c r="A272" s="12" t="inlineStr">
        <is>
          <t>Cyient Ltd.25/11/2025</t>
        </is>
      </c>
      <c r="B272" s="30" t="n"/>
      <c r="C272" s="30" t="inlineStr">
        <is>
          <t>IT - Services</t>
        </is>
      </c>
      <c r="D272" s="42" t="n">
        <v>-297075</v>
      </c>
      <c r="E272" s="23" t="n">
        <v>-3472.81</v>
      </c>
      <c r="F272" s="24" t="n">
        <v>-0.002081</v>
      </c>
      <c r="G272" s="15" t="n"/>
    </row>
    <row r="273">
      <c r="A273" s="12" t="inlineStr">
        <is>
          <t>Mazagon Dock Shipbuilders Ltd.25/11/2025</t>
        </is>
      </c>
      <c r="B273" s="30" t="n"/>
      <c r="C273" s="30" t="inlineStr">
        <is>
          <t>Industrial Manufacturing</t>
        </is>
      </c>
      <c r="D273" s="42" t="n">
        <v>-130025</v>
      </c>
      <c r="E273" s="23" t="n">
        <v>-3562.29</v>
      </c>
      <c r="F273" s="24" t="n">
        <v>-0.002134</v>
      </c>
      <c r="G273" s="15" t="n"/>
    </row>
    <row r="274">
      <c r="A274" s="12" t="inlineStr">
        <is>
          <t>Trent Ltd.25/11/2025</t>
        </is>
      </c>
      <c r="B274" s="30" t="n"/>
      <c r="C274" s="30" t="inlineStr">
        <is>
          <t>Retailing</t>
        </is>
      </c>
      <c r="D274" s="42" t="n">
        <v>-77800</v>
      </c>
      <c r="E274" s="23" t="n">
        <v>-3665.94</v>
      </c>
      <c r="F274" s="24" t="n">
        <v>-0.002196</v>
      </c>
      <c r="G274" s="15" t="n"/>
    </row>
    <row r="275">
      <c r="A275" s="12" t="inlineStr">
        <is>
          <t>UPL Ltd.25/11/2025</t>
        </is>
      </c>
      <c r="B275" s="30" t="n"/>
      <c r="C275" s="30" t="inlineStr">
        <is>
          <t>Fertilizers &amp; Agrochemicals</t>
        </is>
      </c>
      <c r="D275" s="42" t="n">
        <v>-506770</v>
      </c>
      <c r="E275" s="23" t="n">
        <v>-3675.1</v>
      </c>
      <c r="F275" s="24" t="n">
        <v>-0.002202</v>
      </c>
      <c r="G275" s="15" t="n"/>
    </row>
    <row r="276">
      <c r="A276" s="12" t="inlineStr">
        <is>
          <t>Laurus Labs Ltd.25/11/2025</t>
        </is>
      </c>
      <c r="B276" s="30" t="n"/>
      <c r="C276" s="30" t="inlineStr">
        <is>
          <t>Pharmaceuticals &amp; Biotechnology</t>
        </is>
      </c>
      <c r="D276" s="42" t="n">
        <v>-425000</v>
      </c>
      <c r="E276" s="23" t="n">
        <v>-4073.41</v>
      </c>
      <c r="F276" s="24" t="n">
        <v>-0.002441</v>
      </c>
      <c r="G276" s="15" t="n"/>
    </row>
    <row r="277">
      <c r="A277" s="12" t="inlineStr">
        <is>
          <t>PB Fintech Ltd.25/11/2025</t>
        </is>
      </c>
      <c r="B277" s="30" t="n"/>
      <c r="C277" s="30" t="inlineStr">
        <is>
          <t>Financial Technology (Fintech)</t>
        </is>
      </c>
      <c r="D277" s="42" t="n">
        <v>-229600</v>
      </c>
      <c r="E277" s="23" t="n">
        <v>-4124.99</v>
      </c>
      <c r="F277" s="24" t="n">
        <v>-0.002471</v>
      </c>
      <c r="G277" s="15" t="n"/>
    </row>
    <row r="278">
      <c r="A278" s="12" t="inlineStr">
        <is>
          <t>Hindustan Zinc Ltd.25/11/2025</t>
        </is>
      </c>
      <c r="B278" s="30" t="n"/>
      <c r="C278" s="30" t="inlineStr">
        <is>
          <t>Non - Ferrous Metals</t>
        </is>
      </c>
      <c r="D278" s="42" t="n">
        <v>-862400</v>
      </c>
      <c r="E278" s="23" t="n">
        <v>-4127.02</v>
      </c>
      <c r="F278" s="24" t="n">
        <v>-0.002473</v>
      </c>
      <c r="G278" s="15" t="n"/>
    </row>
    <row r="279">
      <c r="A279" s="12" t="inlineStr">
        <is>
          <t>ICICI Prudential Life Insurance Co Ltd.25/11/2025</t>
        </is>
      </c>
      <c r="B279" s="30" t="n"/>
      <c r="C279" s="30" t="inlineStr">
        <is>
          <t>Insurance</t>
        </is>
      </c>
      <c r="D279" s="42" t="n">
        <v>-708550</v>
      </c>
      <c r="E279" s="23" t="n">
        <v>-4205.6</v>
      </c>
      <c r="F279" s="24" t="n">
        <v>-0.00252</v>
      </c>
      <c r="G279" s="15" t="n"/>
    </row>
    <row r="280">
      <c r="A280" s="12" t="inlineStr">
        <is>
          <t>Hero MotoCorp Ltd.25/11/2025</t>
        </is>
      </c>
      <c r="B280" s="30" t="n"/>
      <c r="C280" s="30" t="inlineStr">
        <is>
          <t>Automobiles</t>
        </is>
      </c>
      <c r="D280" s="42" t="n">
        <v>-76500</v>
      </c>
      <c r="E280" s="23" t="n">
        <v>-4267.94</v>
      </c>
      <c r="F280" s="24" t="n">
        <v>-0.002557</v>
      </c>
      <c r="G280" s="15" t="n"/>
    </row>
    <row r="281">
      <c r="A281" s="12" t="inlineStr">
        <is>
          <t>Godrej Properties Ltd.25/11/2025</t>
        </is>
      </c>
      <c r="B281" s="30" t="n"/>
      <c r="C281" s="30" t="inlineStr">
        <is>
          <t>Realty</t>
        </is>
      </c>
      <c r="D281" s="42" t="n">
        <v>-210375</v>
      </c>
      <c r="E281" s="23" t="n">
        <v>-4841.36</v>
      </c>
      <c r="F281" s="24" t="n">
        <v>-0.002901</v>
      </c>
      <c r="G281" s="15" t="n"/>
    </row>
    <row r="282">
      <c r="A282" s="12" t="inlineStr">
        <is>
          <t>Manappuram Finance Ltd.25/11/2025</t>
        </is>
      </c>
      <c r="B282" s="30" t="n"/>
      <c r="C282" s="30" t="inlineStr">
        <is>
          <t>Finance</t>
        </is>
      </c>
      <c r="D282" s="42" t="n">
        <v>-1788000</v>
      </c>
      <c r="E282" s="23" t="n">
        <v>-4852.63</v>
      </c>
      <c r="F282" s="24" t="n">
        <v>-0.002908</v>
      </c>
      <c r="G282" s="15" t="n"/>
    </row>
    <row r="283">
      <c r="A283" s="12" t="inlineStr">
        <is>
          <t>LIC Housing Finance Ltd.25/11/2025</t>
        </is>
      </c>
      <c r="B283" s="30" t="n"/>
      <c r="C283" s="30" t="inlineStr">
        <is>
          <t>Finance</t>
        </is>
      </c>
      <c r="D283" s="42" t="n">
        <v>-872000</v>
      </c>
      <c r="E283" s="23" t="n">
        <v>-4997</v>
      </c>
      <c r="F283" s="24" t="n">
        <v>-0.002994</v>
      </c>
      <c r="G283" s="15" t="n"/>
    </row>
    <row r="284">
      <c r="A284" s="12" t="inlineStr">
        <is>
          <t>Ultratech Cement Ltd.25/11/2025</t>
        </is>
      </c>
      <c r="B284" s="30" t="n"/>
      <c r="C284" s="30" t="inlineStr">
        <is>
          <t>Cement &amp; Cement Products</t>
        </is>
      </c>
      <c r="D284" s="42" t="n">
        <v>-42000</v>
      </c>
      <c r="E284" s="23" t="n">
        <v>-5044.2</v>
      </c>
      <c r="F284" s="24" t="n">
        <v>-0.003022</v>
      </c>
      <c r="G284" s="15" t="n"/>
    </row>
    <row r="285">
      <c r="A285" s="12" t="inlineStr">
        <is>
          <t>Jubilant Foodworks Ltd.25/11/2025</t>
        </is>
      </c>
      <c r="B285" s="30" t="n"/>
      <c r="C285" s="30" t="inlineStr">
        <is>
          <t>Leisure Services</t>
        </is>
      </c>
      <c r="D285" s="42" t="n">
        <v>-841250</v>
      </c>
      <c r="E285" s="23" t="n">
        <v>-5055.07</v>
      </c>
      <c r="F285" s="24" t="n">
        <v>-0.003029</v>
      </c>
      <c r="G285" s="15" t="n"/>
    </row>
    <row r="286">
      <c r="A286" s="12" t="inlineStr">
        <is>
          <t>Prestige Estates Projects Ltd.25/11/2025</t>
        </is>
      </c>
      <c r="B286" s="30" t="n"/>
      <c r="C286" s="30" t="inlineStr">
        <is>
          <t>Realty</t>
        </is>
      </c>
      <c r="D286" s="42" t="n">
        <v>-290700</v>
      </c>
      <c r="E286" s="23" t="n">
        <v>-5105.56</v>
      </c>
      <c r="F286" s="24" t="n">
        <v>-0.003059</v>
      </c>
      <c r="G286" s="15" t="n"/>
    </row>
    <row r="287">
      <c r="A287" s="12" t="inlineStr">
        <is>
          <t>United Spirits Ltd.25/11/2025</t>
        </is>
      </c>
      <c r="B287" s="30" t="n"/>
      <c r="C287" s="30" t="inlineStr">
        <is>
          <t>Beverages</t>
        </is>
      </c>
      <c r="D287" s="42" t="n">
        <v>-357200</v>
      </c>
      <c r="E287" s="23" t="n">
        <v>-5146.89</v>
      </c>
      <c r="F287" s="24" t="n">
        <v>-0.003084</v>
      </c>
      <c r="G287" s="15" t="n"/>
    </row>
    <row r="288">
      <c r="A288" s="12" t="inlineStr">
        <is>
          <t>Adani Ports &amp; Special Economic Zone Ltd.25/11/2025</t>
        </is>
      </c>
      <c r="B288" s="30" t="n"/>
      <c r="C288" s="30" t="inlineStr">
        <is>
          <t>Transport Infrastructure</t>
        </is>
      </c>
      <c r="D288" s="42" t="n">
        <v>-353875</v>
      </c>
      <c r="E288" s="23" t="n">
        <v>-5166.58</v>
      </c>
      <c r="F288" s="24" t="n">
        <v>-0.003096</v>
      </c>
      <c r="G288" s="15" t="n"/>
    </row>
    <row r="289">
      <c r="A289" s="12" t="inlineStr">
        <is>
          <t>Tata Consumer Products Ltd.25/11/2025</t>
        </is>
      </c>
      <c r="B289" s="30" t="n"/>
      <c r="C289" s="30" t="inlineStr">
        <is>
          <t>Agricultural Food &amp; other Products</t>
        </is>
      </c>
      <c r="D289" s="42" t="n">
        <v>-445500</v>
      </c>
      <c r="E289" s="23" t="n">
        <v>-5220.81</v>
      </c>
      <c r="F289" s="24" t="n">
        <v>-0.003128</v>
      </c>
      <c r="G289" s="15" t="n"/>
    </row>
    <row r="290">
      <c r="A290" s="12" t="inlineStr">
        <is>
          <t>The Indian Hotels Company Ltd.25/11/2025</t>
        </is>
      </c>
      <c r="B290" s="30" t="n"/>
      <c r="C290" s="30" t="inlineStr">
        <is>
          <t>Leisure Services</t>
        </is>
      </c>
      <c r="D290" s="42" t="n">
        <v>-703000</v>
      </c>
      <c r="E290" s="23" t="n">
        <v>-5250.71</v>
      </c>
      <c r="F290" s="24" t="n">
        <v>-0.003146</v>
      </c>
      <c r="G290" s="15" t="n"/>
    </row>
    <row r="291">
      <c r="A291" s="12" t="inlineStr">
        <is>
          <t>Petronet LNG Ltd.25/11/2025</t>
        </is>
      </c>
      <c r="B291" s="30" t="n"/>
      <c r="C291" s="30" t="inlineStr">
        <is>
          <t>Gas</t>
        </is>
      </c>
      <c r="D291" s="42" t="n">
        <v>-2082600</v>
      </c>
      <c r="E291" s="23" t="n">
        <v>-5891.68</v>
      </c>
      <c r="F291" s="24" t="n">
        <v>-0.00353</v>
      </c>
      <c r="G291" s="15" t="n"/>
    </row>
    <row r="292">
      <c r="A292" s="12" t="inlineStr">
        <is>
          <t>Tech Mahindra Ltd.25/11/2025</t>
        </is>
      </c>
      <c r="B292" s="30" t="n"/>
      <c r="C292" s="30" t="inlineStr">
        <is>
          <t>IT - Software</t>
        </is>
      </c>
      <c r="D292" s="42" t="n">
        <v>-421800</v>
      </c>
      <c r="E292" s="23" t="n">
        <v>-6047.77</v>
      </c>
      <c r="F292" s="24" t="n">
        <v>-0.003624</v>
      </c>
      <c r="G292" s="15" t="n"/>
    </row>
    <row r="293">
      <c r="A293" s="12" t="inlineStr">
        <is>
          <t>APL Apollo Tubes Ltd.25/11/2025</t>
        </is>
      </c>
      <c r="B293" s="30" t="n"/>
      <c r="C293" s="30" t="inlineStr">
        <is>
          <t>Industrial Products</t>
        </is>
      </c>
      <c r="D293" s="42" t="n">
        <v>-355250</v>
      </c>
      <c r="E293" s="23" t="n">
        <v>-6387.75</v>
      </c>
      <c r="F293" s="24" t="n">
        <v>-0.003827</v>
      </c>
      <c r="G293" s="15" t="n"/>
    </row>
    <row r="294">
      <c r="A294" s="12" t="inlineStr">
        <is>
          <t>Delhivery Ltd.25/11/2025</t>
        </is>
      </c>
      <c r="B294" s="30" t="n"/>
      <c r="C294" s="30" t="inlineStr">
        <is>
          <t>Transport Services</t>
        </is>
      </c>
      <c r="D294" s="42" t="n">
        <v>-1363275</v>
      </c>
      <c r="E294" s="23" t="n">
        <v>-6397.85</v>
      </c>
      <c r="F294" s="24" t="n">
        <v>-0.003834</v>
      </c>
      <c r="G294" s="15" t="n"/>
    </row>
    <row r="295">
      <c r="A295" s="12" t="inlineStr">
        <is>
          <t>PNB Housing Finance Ltd.25/11/2025</t>
        </is>
      </c>
      <c r="B295" s="30" t="n"/>
      <c r="C295" s="30" t="inlineStr">
        <is>
          <t>Finance</t>
        </is>
      </c>
      <c r="D295" s="42" t="n">
        <v>-687700</v>
      </c>
      <c r="E295" s="23" t="n">
        <v>-6410.05</v>
      </c>
      <c r="F295" s="24" t="n">
        <v>-0.003841</v>
      </c>
      <c r="G295" s="15" t="n"/>
    </row>
    <row r="296">
      <c r="A296" s="12" t="inlineStr">
        <is>
          <t>Aditya Birla Capital Ltd.25/11/2025</t>
        </is>
      </c>
      <c r="B296" s="30" t="n"/>
      <c r="C296" s="30" t="inlineStr">
        <is>
          <t>Finance</t>
        </is>
      </c>
      <c r="D296" s="42" t="n">
        <v>-1980900</v>
      </c>
      <c r="E296" s="23" t="n">
        <v>-6464.67</v>
      </c>
      <c r="F296" s="24" t="n">
        <v>-0.003874</v>
      </c>
      <c r="G296" s="15" t="n"/>
    </row>
    <row r="297">
      <c r="A297" s="12" t="inlineStr">
        <is>
          <t>Exide Industries Ltd.25/11/2025</t>
        </is>
      </c>
      <c r="B297" s="30" t="n"/>
      <c r="C297" s="30" t="inlineStr">
        <is>
          <t>Auto Components</t>
        </is>
      </c>
      <c r="D297" s="42" t="n">
        <v>-1688400</v>
      </c>
      <c r="E297" s="23" t="n">
        <v>-6473.33</v>
      </c>
      <c r="F297" s="24" t="n">
        <v>-0.003879</v>
      </c>
      <c r="G297" s="15" t="n"/>
    </row>
    <row r="298">
      <c r="A298" s="12" t="inlineStr">
        <is>
          <t>Godrej Consumer Products Ltd.25/11/2025</t>
        </is>
      </c>
      <c r="B298" s="30" t="n"/>
      <c r="C298" s="30" t="inlineStr">
        <is>
          <t>Personal Products</t>
        </is>
      </c>
      <c r="D298" s="42" t="n">
        <v>-578500</v>
      </c>
      <c r="E298" s="23" t="n">
        <v>-6479.2</v>
      </c>
      <c r="F298" s="24" t="n">
        <v>-0.003882</v>
      </c>
      <c r="G298" s="15" t="n"/>
    </row>
    <row r="299">
      <c r="A299" s="12" t="inlineStr">
        <is>
          <t>Tata Steel Ltd.25/11/2025</t>
        </is>
      </c>
      <c r="B299" s="30" t="n"/>
      <c r="C299" s="30" t="inlineStr">
        <is>
          <t>Ferrous Metals</t>
        </is>
      </c>
      <c r="D299" s="42" t="n">
        <v>-3569500</v>
      </c>
      <c r="E299" s="23" t="n">
        <v>-6563.95</v>
      </c>
      <c r="F299" s="24" t="n">
        <v>-0.003933</v>
      </c>
      <c r="G299" s="15" t="n"/>
    </row>
    <row r="300">
      <c r="A300" s="12" t="inlineStr">
        <is>
          <t>SRF Ltd.25/11/2025</t>
        </is>
      </c>
      <c r="B300" s="30" t="n"/>
      <c r="C300" s="30" t="inlineStr">
        <is>
          <t>Chemicals &amp; Petrochemicals</t>
        </is>
      </c>
      <c r="D300" s="42" t="n">
        <v>-223400</v>
      </c>
      <c r="E300" s="23" t="n">
        <v>-6580.02</v>
      </c>
      <c r="F300" s="24" t="n">
        <v>-0.003943</v>
      </c>
      <c r="G300" s="15" t="n"/>
    </row>
    <row r="301">
      <c r="A301" s="12" t="inlineStr">
        <is>
          <t>Solar Industries India Ltd.25/11/2025</t>
        </is>
      </c>
      <c r="B301" s="30" t="n"/>
      <c r="C301" s="30" t="inlineStr">
        <is>
          <t>Chemicals &amp; Petrochemicals</t>
        </is>
      </c>
      <c r="D301" s="42" t="n">
        <v>-49425</v>
      </c>
      <c r="E301" s="23" t="n">
        <v>-6910.11</v>
      </c>
      <c r="F301" s="24" t="n">
        <v>-0.00414</v>
      </c>
      <c r="G301" s="15" t="n"/>
    </row>
    <row r="302">
      <c r="A302" s="12" t="inlineStr">
        <is>
          <t>Dixon Technologies (India) Ltd.25/11/2025</t>
        </is>
      </c>
      <c r="B302" s="30" t="n"/>
      <c r="C302" s="30" t="inlineStr">
        <is>
          <t>Consumer Durables</t>
        </is>
      </c>
      <c r="D302" s="42" t="n">
        <v>-44850</v>
      </c>
      <c r="E302" s="23" t="n">
        <v>-6984.04</v>
      </c>
      <c r="F302" s="24" t="n">
        <v>-0.004185</v>
      </c>
      <c r="G302" s="15" t="n"/>
    </row>
    <row r="303">
      <c r="A303" s="12" t="inlineStr">
        <is>
          <t>VARUN BEVERAGES LIMITED25/11/2025</t>
        </is>
      </c>
      <c r="B303" s="30" t="n"/>
      <c r="C303" s="30" t="inlineStr">
        <is>
          <t>Beverages</t>
        </is>
      </c>
      <c r="D303" s="42" t="n">
        <v>-1508800</v>
      </c>
      <c r="E303" s="23" t="n">
        <v>-7122.29</v>
      </c>
      <c r="F303" s="24" t="n">
        <v>-0.004268</v>
      </c>
      <c r="G303" s="15" t="n"/>
    </row>
    <row r="304">
      <c r="A304" s="12" t="inlineStr">
        <is>
          <t>GMR Airports Ltd.25/11/2025</t>
        </is>
      </c>
      <c r="B304" s="30" t="n"/>
      <c r="C304" s="30" t="inlineStr">
        <is>
          <t>Transport Infrastructure</t>
        </is>
      </c>
      <c r="D304" s="42" t="n">
        <v>-7581825</v>
      </c>
      <c r="E304" s="23" t="n">
        <v>-7161.79</v>
      </c>
      <c r="F304" s="24" t="n">
        <v>-0.004291</v>
      </c>
      <c r="G304" s="15" t="n"/>
    </row>
    <row r="305">
      <c r="A305" s="12" t="inlineStr">
        <is>
          <t>Indian Oil Corporation Ltd.25/11/2025</t>
        </is>
      </c>
      <c r="B305" s="30" t="n"/>
      <c r="C305" s="30" t="inlineStr">
        <is>
          <t>Petroleum Products</t>
        </is>
      </c>
      <c r="D305" s="42" t="n">
        <v>-4324125</v>
      </c>
      <c r="E305" s="23" t="n">
        <v>-7204.86</v>
      </c>
      <c r="F305" s="24" t="n">
        <v>-0.004317</v>
      </c>
      <c r="G305" s="15" t="n"/>
    </row>
    <row r="306">
      <c r="A306" s="12" t="inlineStr">
        <is>
          <t>Cipla Ltd.25/11/2025</t>
        </is>
      </c>
      <c r="B306" s="30" t="n"/>
      <c r="C306" s="30" t="inlineStr">
        <is>
          <t>Pharmaceuticals &amp; Biotechnology</t>
        </is>
      </c>
      <c r="D306" s="42" t="n">
        <v>-478500</v>
      </c>
      <c r="E306" s="23" t="n">
        <v>-7212.43</v>
      </c>
      <c r="F306" s="24" t="n">
        <v>-0.004322</v>
      </c>
      <c r="G306" s="15" t="n"/>
    </row>
    <row r="307">
      <c r="A307" s="12" t="inlineStr">
        <is>
          <t>Bajaj Finserv Ltd.25/11/2025</t>
        </is>
      </c>
      <c r="B307" s="30" t="n"/>
      <c r="C307" s="30" t="inlineStr">
        <is>
          <t>Finance</t>
        </is>
      </c>
      <c r="D307" s="42" t="n">
        <v>-352000</v>
      </c>
      <c r="E307" s="23" t="n">
        <v>-7399.04</v>
      </c>
      <c r="F307" s="24" t="n">
        <v>-0.004433</v>
      </c>
      <c r="G307" s="15" t="n"/>
    </row>
    <row r="308">
      <c r="A308" s="12" t="inlineStr">
        <is>
          <t>DLF Ltd.25/11/2025</t>
        </is>
      </c>
      <c r="B308" s="30" t="n"/>
      <c r="C308" s="30" t="inlineStr">
        <is>
          <t>Realty</t>
        </is>
      </c>
      <c r="D308" s="42" t="n">
        <v>-972675</v>
      </c>
      <c r="E308" s="23" t="n">
        <v>-7403.52</v>
      </c>
      <c r="F308" s="24" t="n">
        <v>-0.004436</v>
      </c>
      <c r="G308" s="15" t="n"/>
    </row>
    <row r="309">
      <c r="A309" s="12" t="inlineStr">
        <is>
          <t>Crompton Greaves Cons Electrical Ltd.25/11/2025</t>
        </is>
      </c>
      <c r="B309" s="30" t="n"/>
      <c r="C309" s="30" t="inlineStr">
        <is>
          <t>Consumer Durables</t>
        </is>
      </c>
      <c r="D309" s="42" t="n">
        <v>-2716200</v>
      </c>
      <c r="E309" s="23" t="n">
        <v>-7724.87</v>
      </c>
      <c r="F309" s="24" t="n">
        <v>-0.004629</v>
      </c>
      <c r="G309" s="15" t="n"/>
    </row>
    <row r="310">
      <c r="A310" s="12" t="inlineStr">
        <is>
          <t>Nestle India Ltd.25/11/2025</t>
        </is>
      </c>
      <c r="B310" s="30" t="n"/>
      <c r="C310" s="30" t="inlineStr">
        <is>
          <t>Food Products</t>
        </is>
      </c>
      <c r="D310" s="42" t="n">
        <v>-615500</v>
      </c>
      <c r="E310" s="23" t="n">
        <v>-7878.4</v>
      </c>
      <c r="F310" s="24" t="n">
        <v>-0.004721</v>
      </c>
      <c r="G310" s="15" t="n"/>
    </row>
    <row r="311">
      <c r="A311" s="12" t="inlineStr">
        <is>
          <t>Patanjali Foods Ltd.25/11/2025</t>
        </is>
      </c>
      <c r="B311" s="30" t="n"/>
      <c r="C311" s="30" t="inlineStr">
        <is>
          <t>Agricultural Food &amp; other Products</t>
        </is>
      </c>
      <c r="D311" s="42" t="n">
        <v>-1304100</v>
      </c>
      <c r="E311" s="23" t="n">
        <v>-7908.06</v>
      </c>
      <c r="F311" s="24" t="n">
        <v>-0.004739</v>
      </c>
      <c r="G311" s="15" t="n"/>
    </row>
    <row r="312">
      <c r="A312" s="12" t="inlineStr">
        <is>
          <t>Larsen &amp; Toubro Ltd.25/11/2025</t>
        </is>
      </c>
      <c r="B312" s="30" t="n"/>
      <c r="C312" s="30" t="inlineStr">
        <is>
          <t>Construction</t>
        </is>
      </c>
      <c r="D312" s="42" t="n">
        <v>-195475</v>
      </c>
      <c r="E312" s="23" t="n">
        <v>-7924.75</v>
      </c>
      <c r="F312" s="24" t="n">
        <v>-0.004749</v>
      </c>
      <c r="G312" s="15" t="n"/>
    </row>
    <row r="313">
      <c r="A313" s="12" t="inlineStr">
        <is>
          <t>Kalyan Jewellers India Ltd.25/11/2025</t>
        </is>
      </c>
      <c r="B313" s="30" t="n"/>
      <c r="C313" s="30" t="inlineStr">
        <is>
          <t>Consumer Durables</t>
        </is>
      </c>
      <c r="D313" s="42" t="n">
        <v>-1628550</v>
      </c>
      <c r="E313" s="23" t="n">
        <v>-8357.719999999999</v>
      </c>
      <c r="F313" s="24" t="n">
        <v>-0.005008</v>
      </c>
      <c r="G313" s="15" t="n"/>
    </row>
    <row r="314">
      <c r="A314" s="12" t="inlineStr">
        <is>
          <t>National Aluminium Company Ltd.25/11/2025</t>
        </is>
      </c>
      <c r="B314" s="30" t="n"/>
      <c r="C314" s="30" t="inlineStr">
        <is>
          <t>Non - Ferrous Metals</t>
        </is>
      </c>
      <c r="D314" s="42" t="n">
        <v>-3720000</v>
      </c>
      <c r="E314" s="23" t="n">
        <v>-8694.01</v>
      </c>
      <c r="F314" s="24" t="n">
        <v>-0.00521</v>
      </c>
      <c r="G314" s="15" t="n"/>
    </row>
    <row r="315">
      <c r="A315" s="12" t="inlineStr">
        <is>
          <t>Apollo Hospitals Enterprise Ltd.25/11/2025</t>
        </is>
      </c>
      <c r="B315" s="30" t="n"/>
      <c r="C315" s="30" t="inlineStr">
        <is>
          <t>Healthcare Services</t>
        </is>
      </c>
      <c r="D315" s="42" t="n">
        <v>-112750</v>
      </c>
      <c r="E315" s="23" t="n">
        <v>-8705.43</v>
      </c>
      <c r="F315" s="24" t="n">
        <v>-0.005216</v>
      </c>
      <c r="G315" s="15" t="n"/>
    </row>
    <row r="316">
      <c r="A316" s="12" t="inlineStr">
        <is>
          <t>Persistent Systems Ltd.25/11/2025</t>
        </is>
      </c>
      <c r="B316" s="30" t="n"/>
      <c r="C316" s="30" t="inlineStr">
        <is>
          <t>IT - Software</t>
        </is>
      </c>
      <c r="D316" s="42" t="n">
        <v>-146900</v>
      </c>
      <c r="E316" s="23" t="n">
        <v>-8724.389999999999</v>
      </c>
      <c r="F316" s="24" t="n">
        <v>-0.005228</v>
      </c>
      <c r="G316" s="15" t="n"/>
    </row>
    <row r="317">
      <c r="A317" s="12" t="inlineStr">
        <is>
          <t>Titan Company Ltd.25/11/2025</t>
        </is>
      </c>
      <c r="B317" s="30" t="n"/>
      <c r="C317" s="30" t="inlineStr">
        <is>
          <t>Consumer Durables</t>
        </is>
      </c>
      <c r="D317" s="42" t="n">
        <v>-234150</v>
      </c>
      <c r="E317" s="23" t="n">
        <v>-8824.879999999999</v>
      </c>
      <c r="F317" s="24" t="n">
        <v>-0.005288</v>
      </c>
      <c r="G317" s="15" t="n"/>
    </row>
    <row r="318">
      <c r="A318" s="12" t="inlineStr">
        <is>
          <t>Punjab National Bank25/11/2025</t>
        </is>
      </c>
      <c r="B318" s="30" t="n"/>
      <c r="C318" s="30" t="inlineStr">
        <is>
          <t>Banks</t>
        </is>
      </c>
      <c r="D318" s="42" t="n">
        <v>-7560000</v>
      </c>
      <c r="E318" s="23" t="n">
        <v>-9325.26</v>
      </c>
      <c r="F318" s="24" t="n">
        <v>-0.005588</v>
      </c>
      <c r="G318" s="15" t="n"/>
    </row>
    <row r="319">
      <c r="A319" s="12" t="inlineStr">
        <is>
          <t>HFCL Ltd.25/11/2025</t>
        </is>
      </c>
      <c r="B319" s="30" t="n"/>
      <c r="C319" s="30" t="inlineStr">
        <is>
          <t>Telecom - Services</t>
        </is>
      </c>
      <c r="D319" s="42" t="n">
        <v>-12654900</v>
      </c>
      <c r="E319" s="23" t="n">
        <v>-9341.85</v>
      </c>
      <c r="F319" s="24" t="n">
        <v>-0.005598</v>
      </c>
      <c r="G319" s="15" t="n"/>
    </row>
    <row r="320">
      <c r="A320" s="12" t="inlineStr">
        <is>
          <t>IIFL Finance Ltd.25/11/2025</t>
        </is>
      </c>
      <c r="B320" s="30" t="n"/>
      <c r="C320" s="30" t="inlineStr">
        <is>
          <t>Finance</t>
        </is>
      </c>
      <c r="D320" s="42" t="n">
        <v>-1750650</v>
      </c>
      <c r="E320" s="23" t="n">
        <v>-9393.99</v>
      </c>
      <c r="F320" s="24" t="n">
        <v>-0.005629</v>
      </c>
      <c r="G320" s="15" t="n"/>
    </row>
    <row r="321">
      <c r="A321" s="12" t="inlineStr">
        <is>
          <t>Shriram Finance Ltd.25/11/2025</t>
        </is>
      </c>
      <c r="B321" s="30" t="n"/>
      <c r="C321" s="30" t="inlineStr">
        <is>
          <t>Finance</t>
        </is>
      </c>
      <c r="D321" s="42" t="n">
        <v>-1268025</v>
      </c>
      <c r="E321" s="23" t="n">
        <v>-9503.85</v>
      </c>
      <c r="F321" s="24" t="n">
        <v>-0.005695</v>
      </c>
      <c r="G321" s="15" t="n"/>
    </row>
    <row r="322">
      <c r="A322" s="12" t="inlineStr">
        <is>
          <t>Mahindra &amp; Mahindra Ltd.25/11/2025</t>
        </is>
      </c>
      <c r="B322" s="30" t="n"/>
      <c r="C322" s="30" t="inlineStr">
        <is>
          <t>Automobiles</t>
        </is>
      </c>
      <c r="D322" s="42" t="n">
        <v>-275200</v>
      </c>
      <c r="E322" s="23" t="n">
        <v>-9660.07</v>
      </c>
      <c r="F322" s="24" t="n">
        <v>-0.005788</v>
      </c>
      <c r="G322" s="15" t="n"/>
    </row>
    <row r="323">
      <c r="A323" s="12" t="inlineStr">
        <is>
          <t>REC Ltd.25/11/2025</t>
        </is>
      </c>
      <c r="B323" s="30" t="n"/>
      <c r="C323" s="30" t="inlineStr">
        <is>
          <t>Finance</t>
        </is>
      </c>
      <c r="D323" s="42" t="n">
        <v>-2671125</v>
      </c>
      <c r="E323" s="23" t="n">
        <v>-10056.79</v>
      </c>
      <c r="F323" s="24" t="n">
        <v>-0.006026</v>
      </c>
      <c r="G323" s="15" t="n"/>
    </row>
    <row r="324">
      <c r="A324" s="12" t="inlineStr">
        <is>
          <t>RBL Bank Ltd.25/11/2025</t>
        </is>
      </c>
      <c r="B324" s="30" t="n"/>
      <c r="C324" s="30" t="inlineStr">
        <is>
          <t>Banks</t>
        </is>
      </c>
      <c r="D324" s="42" t="n">
        <v>-3095625</v>
      </c>
      <c r="E324" s="23" t="n">
        <v>-10150.55</v>
      </c>
      <c r="F324" s="24" t="n">
        <v>-0.006082</v>
      </c>
      <c r="G324" s="15" t="n"/>
    </row>
    <row r="325">
      <c r="A325" s="12" t="inlineStr">
        <is>
          <t>Bank of Baroda25/11/2025</t>
        </is>
      </c>
      <c r="B325" s="30" t="n"/>
      <c r="C325" s="30" t="inlineStr">
        <is>
          <t>Banks</t>
        </is>
      </c>
      <c r="D325" s="42" t="n">
        <v>-3665025</v>
      </c>
      <c r="E325" s="23" t="n">
        <v>-10251.07</v>
      </c>
      <c r="F325" s="24" t="n">
        <v>-0.006143</v>
      </c>
      <c r="G325" s="15" t="n"/>
    </row>
    <row r="326">
      <c r="A326" s="12" t="inlineStr">
        <is>
          <t>Max Healthcare Institute Ltd.25/11/2025</t>
        </is>
      </c>
      <c r="B326" s="30" t="n"/>
      <c r="C326" s="30" t="inlineStr">
        <is>
          <t>Healthcare Services</t>
        </is>
      </c>
      <c r="D326" s="42" t="n">
        <v>-898800</v>
      </c>
      <c r="E326" s="23" t="n">
        <v>-10386.53</v>
      </c>
      <c r="F326" s="24" t="n">
        <v>-0.006224</v>
      </c>
      <c r="G326" s="15" t="n"/>
    </row>
    <row r="327">
      <c r="A327" s="12" t="inlineStr">
        <is>
          <t>Jio Financial Services Ltd.25/11/2025</t>
        </is>
      </c>
      <c r="B327" s="30" t="n"/>
      <c r="C327" s="30" t="inlineStr">
        <is>
          <t>Finance</t>
        </is>
      </c>
      <c r="D327" s="42" t="n">
        <v>-3379300</v>
      </c>
      <c r="E327" s="23" t="n">
        <v>-10425.14</v>
      </c>
      <c r="F327" s="24" t="n">
        <v>-0.006247</v>
      </c>
      <c r="G327" s="15" t="n"/>
    </row>
    <row r="328">
      <c r="A328" s="12" t="inlineStr">
        <is>
          <t>Grasim Industries Ltd.25/11/2025</t>
        </is>
      </c>
      <c r="B328" s="30" t="n"/>
      <c r="C328" s="30" t="inlineStr">
        <is>
          <t>Cement &amp; Cement Products</t>
        </is>
      </c>
      <c r="D328" s="42" t="n">
        <v>-368000</v>
      </c>
      <c r="E328" s="23" t="n">
        <v>-10687.09</v>
      </c>
      <c r="F328" s="24" t="n">
        <v>-0.006404</v>
      </c>
      <c r="G328" s="15" t="n"/>
    </row>
    <row r="329">
      <c r="A329" s="12" t="inlineStr">
        <is>
          <t>Bharat Heavy Electricals Ltd.25/11/2025</t>
        </is>
      </c>
      <c r="B329" s="30" t="n"/>
      <c r="C329" s="30" t="inlineStr">
        <is>
          <t>Electrical Equipment</t>
        </is>
      </c>
      <c r="D329" s="42" t="n">
        <v>-4011000</v>
      </c>
      <c r="E329" s="23" t="n">
        <v>-10700.14</v>
      </c>
      <c r="F329" s="24" t="n">
        <v>-0.006412</v>
      </c>
      <c r="G329" s="15" t="n"/>
    </row>
    <row r="330">
      <c r="A330" s="12" t="inlineStr">
        <is>
          <t>Infosys Ltd.25/11/2025</t>
        </is>
      </c>
      <c r="B330" s="30" t="n"/>
      <c r="C330" s="30" t="inlineStr">
        <is>
          <t>IT - Software</t>
        </is>
      </c>
      <c r="D330" s="42" t="n">
        <v>-736000</v>
      </c>
      <c r="E330" s="23" t="n">
        <v>-10892.06</v>
      </c>
      <c r="F330" s="24" t="n">
        <v>-0.006527</v>
      </c>
      <c r="G330" s="15" t="n"/>
    </row>
    <row r="331">
      <c r="A331" s="12" t="inlineStr">
        <is>
          <t>Maruti Suzuki India Ltd.25/11/2025</t>
        </is>
      </c>
      <c r="B331" s="30" t="n"/>
      <c r="C331" s="30" t="inlineStr">
        <is>
          <t>Automobiles</t>
        </is>
      </c>
      <c r="D331" s="42" t="n">
        <v>-71250</v>
      </c>
      <c r="E331" s="23" t="n">
        <v>-11604.49</v>
      </c>
      <c r="F331" s="24" t="n">
        <v>-0.006954</v>
      </c>
      <c r="G331" s="15" t="n"/>
    </row>
    <row r="332">
      <c r="A332" s="12" t="inlineStr">
        <is>
          <t>Coforge Ltd.25/11/2025</t>
        </is>
      </c>
      <c r="B332" s="30" t="n"/>
      <c r="C332" s="30" t="inlineStr">
        <is>
          <t>IT - Software</t>
        </is>
      </c>
      <c r="D332" s="42" t="n">
        <v>-664125</v>
      </c>
      <c r="E332" s="23" t="n">
        <v>-11889.17</v>
      </c>
      <c r="F332" s="24" t="n">
        <v>-0.007124</v>
      </c>
      <c r="G332" s="15" t="n"/>
    </row>
    <row r="333">
      <c r="A333" s="12" t="inlineStr">
        <is>
          <t>Indus Towers Ltd.25/11/2025</t>
        </is>
      </c>
      <c r="B333" s="30" t="n"/>
      <c r="C333" s="30" t="inlineStr">
        <is>
          <t>Telecom - Services</t>
        </is>
      </c>
      <c r="D333" s="42" t="n">
        <v>-3252100</v>
      </c>
      <c r="E333" s="23" t="n">
        <v>-11907.56</v>
      </c>
      <c r="F333" s="24" t="n">
        <v>-0.007135</v>
      </c>
      <c r="G333" s="15" t="n"/>
    </row>
    <row r="334">
      <c r="A334" s="12" t="inlineStr">
        <is>
          <t>Adani Enterprises Ltd.25/11/2025</t>
        </is>
      </c>
      <c r="B334" s="30" t="n"/>
      <c r="C334" s="30" t="inlineStr">
        <is>
          <t>Metals &amp; Minerals Trading</t>
        </is>
      </c>
      <c r="D334" s="42" t="n">
        <v>-484500</v>
      </c>
      <c r="E334" s="23" t="n">
        <v>-12073.74</v>
      </c>
      <c r="F334" s="24" t="n">
        <v>-0.007235</v>
      </c>
      <c r="G334" s="15" t="n"/>
    </row>
    <row r="335">
      <c r="A335" s="12" t="inlineStr">
        <is>
          <t>Bharat Electronics Ltd.25/11/2025</t>
        </is>
      </c>
      <c r="B335" s="30" t="n"/>
      <c r="C335" s="30" t="inlineStr">
        <is>
          <t>Aerospace &amp; Defense</t>
        </is>
      </c>
      <c r="D335" s="42" t="n">
        <v>-2835750</v>
      </c>
      <c r="E335" s="23" t="n">
        <v>-12163.95</v>
      </c>
      <c r="F335" s="24" t="n">
        <v>-0.007289</v>
      </c>
      <c r="G335" s="15" t="n"/>
    </row>
    <row r="336">
      <c r="A336" s="12" t="inlineStr">
        <is>
          <t>Aurobindo Pharma Ltd.25/11/2025</t>
        </is>
      </c>
      <c r="B336" s="30" t="n"/>
      <c r="C336" s="30" t="inlineStr">
        <is>
          <t>Pharmaceuticals &amp; Biotechnology</t>
        </is>
      </c>
      <c r="D336" s="42" t="n">
        <v>-1085150</v>
      </c>
      <c r="E336" s="23" t="n">
        <v>-12453.18</v>
      </c>
      <c r="F336" s="24" t="n">
        <v>-0.007462</v>
      </c>
      <c r="G336" s="15" t="n"/>
    </row>
    <row r="337">
      <c r="A337" s="12" t="inlineStr">
        <is>
          <t>Power Finance Corporation Ltd.25/11/2025</t>
        </is>
      </c>
      <c r="B337" s="30" t="n"/>
      <c r="C337" s="30" t="inlineStr">
        <is>
          <t>Finance</t>
        </is>
      </c>
      <c r="D337" s="42" t="n">
        <v>-3162900</v>
      </c>
      <c r="E337" s="23" t="n">
        <v>-12705.37</v>
      </c>
      <c r="F337" s="24" t="n">
        <v>-0.007613</v>
      </c>
      <c r="G337" s="15" t="n"/>
    </row>
    <row r="338">
      <c r="A338" s="12" t="inlineStr">
        <is>
          <t>Kotak Mahindra Bank Ltd.25/11/2025</t>
        </is>
      </c>
      <c r="B338" s="30" t="n"/>
      <c r="C338" s="30" t="inlineStr">
        <is>
          <t>Banks</t>
        </is>
      </c>
      <c r="D338" s="42" t="n">
        <v>-604800</v>
      </c>
      <c r="E338" s="23" t="n">
        <v>-12798.78</v>
      </c>
      <c r="F338" s="24" t="n">
        <v>-0.007669</v>
      </c>
      <c r="G338" s="15" t="n"/>
    </row>
    <row r="339">
      <c r="A339" s="12" t="inlineStr">
        <is>
          <t>Sammaan Capital Ltd.25/11/2025</t>
        </is>
      </c>
      <c r="B339" s="30" t="n"/>
      <c r="C339" s="30" t="inlineStr">
        <is>
          <t>Finance</t>
        </is>
      </c>
      <c r="D339" s="42" t="n">
        <v>-6763900</v>
      </c>
      <c r="E339" s="23" t="n">
        <v>-12847.35</v>
      </c>
      <c r="F339" s="24" t="n">
        <v>-0.007698</v>
      </c>
      <c r="G339" s="15" t="n"/>
    </row>
    <row r="340">
      <c r="A340" s="12" t="inlineStr">
        <is>
          <t>Britannia Industries Ltd.25/11/2025</t>
        </is>
      </c>
      <c r="B340" s="30" t="n"/>
      <c r="C340" s="30" t="inlineStr">
        <is>
          <t>Food Products</t>
        </is>
      </c>
      <c r="D340" s="42" t="n">
        <v>-221500</v>
      </c>
      <c r="E340" s="23" t="n">
        <v>-13005.37</v>
      </c>
      <c r="F340" s="24" t="n">
        <v>-0.007793</v>
      </c>
      <c r="G340" s="15" t="n"/>
    </row>
    <row r="341">
      <c r="A341" s="12" t="inlineStr">
        <is>
          <t>Oil &amp; Natural Gas Corporation Ltd.25/11/2025</t>
        </is>
      </c>
      <c r="B341" s="30" t="n"/>
      <c r="C341" s="30" t="inlineStr">
        <is>
          <t>Oil</t>
        </is>
      </c>
      <c r="D341" s="42" t="n">
        <v>-5157000</v>
      </c>
      <c r="E341" s="23" t="n">
        <v>-13233.89</v>
      </c>
      <c r="F341" s="24" t="n">
        <v>-0.00793</v>
      </c>
      <c r="G341" s="15" t="n"/>
    </row>
    <row r="342">
      <c r="A342" s="12" t="inlineStr">
        <is>
          <t>Infosys Ltd.30/12/2025</t>
        </is>
      </c>
      <c r="B342" s="30" t="n"/>
      <c r="C342" s="30" t="inlineStr">
        <is>
          <t>IT - Software</t>
        </is>
      </c>
      <c r="D342" s="42" t="n">
        <v>-897600</v>
      </c>
      <c r="E342" s="23" t="n">
        <v>-13300.64</v>
      </c>
      <c r="F342" s="24" t="n">
        <v>-0.00797</v>
      </c>
      <c r="G342" s="15" t="n"/>
    </row>
    <row r="343">
      <c r="A343" s="12" t="inlineStr">
        <is>
          <t>Eternal Ltd.25/11/2025</t>
        </is>
      </c>
      <c r="B343" s="30" t="n"/>
      <c r="C343" s="30" t="inlineStr">
        <is>
          <t>Retailing</t>
        </is>
      </c>
      <c r="D343" s="42" t="n">
        <v>-4214650</v>
      </c>
      <c r="E343" s="23" t="n">
        <v>-13482.67</v>
      </c>
      <c r="F343" s="24" t="n">
        <v>-0.008078999999999999</v>
      </c>
      <c r="G343" s="15" t="n"/>
    </row>
    <row r="344">
      <c r="A344" s="12" t="inlineStr">
        <is>
          <t>Adani Energy Solutions Ltd.25/11/2025</t>
        </is>
      </c>
      <c r="B344" s="30" t="n"/>
      <c r="C344" s="30" t="inlineStr">
        <is>
          <t>Power</t>
        </is>
      </c>
      <c r="D344" s="42" t="n">
        <v>-1371600</v>
      </c>
      <c r="E344" s="23" t="n">
        <v>-13599.41</v>
      </c>
      <c r="F344" s="24" t="n">
        <v>-0.008149</v>
      </c>
      <c r="G344" s="15" t="n"/>
    </row>
    <row r="345">
      <c r="A345" s="12" t="inlineStr">
        <is>
          <t>Glenmark Pharmaceuticals Ltd.25/11/2025</t>
        </is>
      </c>
      <c r="B345" s="30" t="n"/>
      <c r="C345" s="30" t="inlineStr">
        <is>
          <t>Pharmaceuticals &amp; Biotechnology</t>
        </is>
      </c>
      <c r="D345" s="42" t="n">
        <v>-715125</v>
      </c>
      <c r="E345" s="23" t="n">
        <v>-13609.54</v>
      </c>
      <c r="F345" s="24" t="n">
        <v>-0.008155000000000001</v>
      </c>
      <c r="G345" s="15" t="n"/>
    </row>
    <row r="346">
      <c r="A346" s="12" t="inlineStr">
        <is>
          <t>NMDC Ltd.25/11/2025</t>
        </is>
      </c>
      <c r="B346" s="30" t="n"/>
      <c r="C346" s="30" t="inlineStr">
        <is>
          <t>Minerals &amp; Mining</t>
        </is>
      </c>
      <c r="D346" s="42" t="n">
        <v>-18481500</v>
      </c>
      <c r="E346" s="23" t="n">
        <v>-14058.88</v>
      </c>
      <c r="F346" s="24" t="n">
        <v>-0.008425</v>
      </c>
      <c r="G346" s="15" t="n"/>
    </row>
    <row r="347">
      <c r="A347" s="12" t="inlineStr">
        <is>
          <t>Adani Green Energy Ltd.25/11/2025</t>
        </is>
      </c>
      <c r="B347" s="30" t="n"/>
      <c r="C347" s="30" t="inlineStr">
        <is>
          <t>Power</t>
        </is>
      </c>
      <c r="D347" s="42" t="n">
        <v>-1272600</v>
      </c>
      <c r="E347" s="23" t="n">
        <v>-14580.18</v>
      </c>
      <c r="F347" s="24" t="n">
        <v>-0.008737</v>
      </c>
      <c r="G347" s="15" t="n"/>
    </row>
    <row r="348">
      <c r="A348" s="12" t="inlineStr">
        <is>
          <t>Canara Bank25/11/2025</t>
        </is>
      </c>
      <c r="B348" s="30" t="n"/>
      <c r="C348" s="30" t="inlineStr">
        <is>
          <t>Banks</t>
        </is>
      </c>
      <c r="D348" s="42" t="n">
        <v>-11245500</v>
      </c>
      <c r="E348" s="23" t="n">
        <v>-15483.93</v>
      </c>
      <c r="F348" s="24" t="n">
        <v>-0.009278</v>
      </c>
      <c r="G348" s="15" t="n"/>
    </row>
    <row r="349">
      <c r="A349" s="12" t="inlineStr">
        <is>
          <t>Marico Ltd.25/11/2025</t>
        </is>
      </c>
      <c r="B349" s="30" t="n"/>
      <c r="C349" s="30" t="inlineStr">
        <is>
          <t>Agricultural Food &amp; other Products</t>
        </is>
      </c>
      <c r="D349" s="42" t="n">
        <v>-2269200</v>
      </c>
      <c r="E349" s="23" t="n">
        <v>-16444.89</v>
      </c>
      <c r="F349" s="24" t="n">
        <v>-0.009854</v>
      </c>
      <c r="G349" s="15" t="n"/>
    </row>
    <row r="350">
      <c r="A350" s="12" t="inlineStr">
        <is>
          <t>ITC Ltd.25/11/2025</t>
        </is>
      </c>
      <c r="B350" s="30" t="n"/>
      <c r="C350" s="30" t="inlineStr">
        <is>
          <t>Diversified FMCG</t>
        </is>
      </c>
      <c r="D350" s="42" t="n">
        <v>-3897600</v>
      </c>
      <c r="E350" s="23" t="n">
        <v>-16486.85</v>
      </c>
      <c r="F350" s="24" t="n">
        <v>-0.00988</v>
      </c>
      <c r="G350" s="15" t="n"/>
    </row>
    <row r="351">
      <c r="A351" s="12" t="inlineStr">
        <is>
          <t>Yes Bank Ltd.25/11/2025</t>
        </is>
      </c>
      <c r="B351" s="30" t="n"/>
      <c r="C351" s="30" t="inlineStr">
        <is>
          <t>Banks</t>
        </is>
      </c>
      <c r="D351" s="42" t="n">
        <v>-73053900</v>
      </c>
      <c r="E351" s="23" t="n">
        <v>-16692.82</v>
      </c>
      <c r="F351" s="24" t="n">
        <v>-0.010003</v>
      </c>
      <c r="G351" s="15" t="n"/>
    </row>
    <row r="352">
      <c r="A352" s="12" t="inlineStr">
        <is>
          <t>Bharti Airtel Ltd.25/11/2025</t>
        </is>
      </c>
      <c r="B352" s="30" t="n"/>
      <c r="C352" s="30" t="inlineStr">
        <is>
          <t>Telecom - Services</t>
        </is>
      </c>
      <c r="D352" s="42" t="n">
        <v>-873525</v>
      </c>
      <c r="E352" s="23" t="n">
        <v>-18061</v>
      </c>
      <c r="F352" s="24" t="n">
        <v>-0.010823</v>
      </c>
      <c r="G352" s="15" t="n"/>
    </row>
    <row r="353">
      <c r="A353" s="12" t="inlineStr">
        <is>
          <t>Hindustan Petroleum Corporation Ltd.25/11/2025</t>
        </is>
      </c>
      <c r="B353" s="30" t="n"/>
      <c r="C353" s="30" t="inlineStr">
        <is>
          <t>Petroleum Products</t>
        </is>
      </c>
      <c r="D353" s="42" t="n">
        <v>-4128975</v>
      </c>
      <c r="E353" s="23" t="n">
        <v>-19567.21</v>
      </c>
      <c r="F353" s="24" t="n">
        <v>-0.011725</v>
      </c>
      <c r="G353" s="15" t="n"/>
    </row>
    <row r="354">
      <c r="A354" s="12" t="inlineStr">
        <is>
          <t>Hindustan Aeronautics Ltd.25/11/2025</t>
        </is>
      </c>
      <c r="B354" s="30" t="n"/>
      <c r="C354" s="30" t="inlineStr">
        <is>
          <t>Aerospace &amp; Defense</t>
        </is>
      </c>
      <c r="D354" s="42" t="n">
        <v>-415950</v>
      </c>
      <c r="E354" s="23" t="n">
        <v>-19599.56</v>
      </c>
      <c r="F354" s="24" t="n">
        <v>-0.011745</v>
      </c>
      <c r="G354" s="15" t="n"/>
    </row>
    <row r="355">
      <c r="A355" s="12" t="inlineStr">
        <is>
          <t>Multi Commodity Exchange Of India Ltd.25/11/2025</t>
        </is>
      </c>
      <c r="B355" s="30" t="n"/>
      <c r="C355" s="30" t="inlineStr">
        <is>
          <t>Capital Markets</t>
        </is>
      </c>
      <c r="D355" s="42" t="n">
        <v>-234625</v>
      </c>
      <c r="E355" s="23" t="n">
        <v>-21817.78</v>
      </c>
      <c r="F355" s="24" t="n">
        <v>-0.013074</v>
      </c>
      <c r="G355" s="15" t="n"/>
    </row>
    <row r="356">
      <c r="A356" s="12" t="inlineStr">
        <is>
          <t>State Bank of India25/11/2025</t>
        </is>
      </c>
      <c r="B356" s="30" t="n"/>
      <c r="C356" s="30" t="inlineStr">
        <is>
          <t>Banks</t>
        </is>
      </c>
      <c r="D356" s="42" t="n">
        <v>-2358000</v>
      </c>
      <c r="E356" s="23" t="n">
        <v>-22232.4</v>
      </c>
      <c r="F356" s="24" t="n">
        <v>-0.013323</v>
      </c>
      <c r="G356" s="15" t="n"/>
    </row>
    <row r="357">
      <c r="A357" s="12" t="inlineStr">
        <is>
          <t>Steel Authority of India Ltd.25/11/2025</t>
        </is>
      </c>
      <c r="B357" s="30" t="n"/>
      <c r="C357" s="30" t="inlineStr">
        <is>
          <t>Ferrous Metals</t>
        </is>
      </c>
      <c r="D357" s="42" t="n">
        <v>-16445300</v>
      </c>
      <c r="E357" s="23" t="n">
        <v>-22636.96</v>
      </c>
      <c r="F357" s="24" t="n">
        <v>-0.013565</v>
      </c>
      <c r="G357" s="15" t="n"/>
    </row>
    <row r="358">
      <c r="A358" s="12" t="inlineStr">
        <is>
          <t>One 97 Communications Ltd.25/11/2025</t>
        </is>
      </c>
      <c r="B358" s="30" t="n"/>
      <c r="C358" s="30" t="inlineStr">
        <is>
          <t>Financial Technology (Fintech)</t>
        </is>
      </c>
      <c r="D358" s="42" t="n">
        <v>-1741450</v>
      </c>
      <c r="E358" s="23" t="n">
        <v>-22769.46</v>
      </c>
      <c r="F358" s="24" t="n">
        <v>-0.013644</v>
      </c>
      <c r="G358" s="15" t="n"/>
    </row>
    <row r="359">
      <c r="A359" s="12" t="inlineStr">
        <is>
          <t>JSW Energy Ltd.25/11/2025</t>
        </is>
      </c>
      <c r="B359" s="30" t="n"/>
      <c r="C359" s="30" t="inlineStr">
        <is>
          <t>Power</t>
        </is>
      </c>
      <c r="D359" s="42" t="n">
        <v>-4309000</v>
      </c>
      <c r="E359" s="23" t="n">
        <v>-22867.86</v>
      </c>
      <c r="F359" s="24" t="n">
        <v>-0.013703</v>
      </c>
      <c r="G359" s="15" t="n"/>
    </row>
    <row r="360">
      <c r="A360" s="12" t="inlineStr">
        <is>
          <t>Vedanta Ltd.25/11/2025</t>
        </is>
      </c>
      <c r="B360" s="30" t="n"/>
      <c r="C360" s="30" t="inlineStr">
        <is>
          <t>Diversified Metals</t>
        </is>
      </c>
      <c r="D360" s="42" t="n">
        <v>-4885200</v>
      </c>
      <c r="E360" s="23" t="n">
        <v>-24259.9</v>
      </c>
      <c r="F360" s="24" t="n">
        <v>-0.014538</v>
      </c>
      <c r="G360" s="15" t="n"/>
    </row>
    <row r="361">
      <c r="A361" s="12" t="inlineStr">
        <is>
          <t>Tata Consultancy Services Ltd.25/11/2025</t>
        </is>
      </c>
      <c r="B361" s="30" t="n"/>
      <c r="C361" s="30" t="inlineStr">
        <is>
          <t>IT - Software</t>
        </is>
      </c>
      <c r="D361" s="42" t="n">
        <v>-812525</v>
      </c>
      <c r="E361" s="23" t="n">
        <v>-24990.02</v>
      </c>
      <c r="F361" s="24" t="n">
        <v>-0.014975</v>
      </c>
      <c r="G361" s="15" t="n"/>
    </row>
    <row r="362">
      <c r="A362" s="12" t="inlineStr">
        <is>
          <t>IDFC First Bank Ltd.25/11/2025</t>
        </is>
      </c>
      <c r="B362" s="30" t="n"/>
      <c r="C362" s="30" t="inlineStr">
        <is>
          <t>Banks</t>
        </is>
      </c>
      <c r="D362" s="42" t="n">
        <v>-30626050</v>
      </c>
      <c r="E362" s="23" t="n">
        <v>-25183.8</v>
      </c>
      <c r="F362" s="24" t="n">
        <v>-0.015091</v>
      </c>
      <c r="G362" s="15" t="n"/>
    </row>
    <row r="363">
      <c r="A363" s="12" t="inlineStr">
        <is>
          <t>IndusInd Bank Ltd.25/11/2025</t>
        </is>
      </c>
      <c r="B363" s="30" t="n"/>
      <c r="C363" s="30" t="inlineStr">
        <is>
          <t>Banks</t>
        </is>
      </c>
      <c r="D363" s="42" t="n">
        <v>-3372600</v>
      </c>
      <c r="E363" s="23" t="n">
        <v>-26923.47</v>
      </c>
      <c r="F363" s="24" t="n">
        <v>-0.016134</v>
      </c>
      <c r="G363" s="15" t="n"/>
    </row>
    <row r="364">
      <c r="A364" s="12" t="inlineStr">
        <is>
          <t>Vodafone Idea Ltd.25/11/2025</t>
        </is>
      </c>
      <c r="B364" s="30" t="n"/>
      <c r="C364" s="30" t="inlineStr">
        <is>
          <t>Telecom - Services</t>
        </is>
      </c>
      <c r="D364" s="42" t="n">
        <v>-320065050</v>
      </c>
      <c r="E364" s="23" t="n">
        <v>-28101.71</v>
      </c>
      <c r="F364" s="24" t="n">
        <v>-0.01684</v>
      </c>
      <c r="G364" s="15" t="n"/>
    </row>
    <row r="365">
      <c r="A365" s="12" t="inlineStr">
        <is>
          <t>ICICI Bank Ltd.25/11/2025</t>
        </is>
      </c>
      <c r="B365" s="30" t="n"/>
      <c r="C365" s="30" t="inlineStr">
        <is>
          <t>Banks</t>
        </is>
      </c>
      <c r="D365" s="42" t="n">
        <v>-2363200</v>
      </c>
      <c r="E365" s="23" t="n">
        <v>-32007.18</v>
      </c>
      <c r="F365" s="24" t="n">
        <v>-0.01918</v>
      </c>
      <c r="G365" s="15" t="n"/>
    </row>
    <row r="366">
      <c r="A366" s="12" t="inlineStr">
        <is>
          <t>Axis Bank Ltd.25/11/2025</t>
        </is>
      </c>
      <c r="B366" s="30" t="n"/>
      <c r="C366" s="30" t="inlineStr">
        <is>
          <t>Banks</t>
        </is>
      </c>
      <c r="D366" s="42" t="n">
        <v>-2736875</v>
      </c>
      <c r="E366" s="23" t="n">
        <v>-33953.67</v>
      </c>
      <c r="F366" s="24" t="n">
        <v>-0.020347</v>
      </c>
      <c r="G366" s="15" t="n"/>
    </row>
    <row r="367">
      <c r="A367" s="12" t="inlineStr">
        <is>
          <t>JSW Steel Ltd.25/11/2025</t>
        </is>
      </c>
      <c r="B367" s="30" t="n"/>
      <c r="C367" s="30" t="inlineStr">
        <is>
          <t>Ferrous Metals</t>
        </is>
      </c>
      <c r="D367" s="42" t="n">
        <v>-2804625</v>
      </c>
      <c r="E367" s="23" t="n">
        <v>-33997.66</v>
      </c>
      <c r="F367" s="24" t="n">
        <v>-0.020373</v>
      </c>
      <c r="G367" s="15" t="n"/>
    </row>
    <row r="368">
      <c r="A368" s="12" t="inlineStr">
        <is>
          <t>HDFC Bank Ltd.25/11/2025</t>
        </is>
      </c>
      <c r="B368" s="30" t="n"/>
      <c r="C368" s="30" t="inlineStr">
        <is>
          <t>Banks</t>
        </is>
      </c>
      <c r="D368" s="42" t="n">
        <v>-6491650</v>
      </c>
      <c r="E368" s="23" t="n">
        <v>-64520.51</v>
      </c>
      <c r="F368" s="24" t="n">
        <v>-0.038664</v>
      </c>
      <c r="G368" s="15" t="n"/>
    </row>
    <row r="369">
      <c r="A369" s="12" t="inlineStr">
        <is>
          <t>Reliance Industries Ltd.25/11/2025</t>
        </is>
      </c>
      <c r="B369" s="30" t="n"/>
      <c r="C369" s="30" t="inlineStr">
        <is>
          <t>Petroleum Products</t>
        </is>
      </c>
      <c r="D369" s="42" t="n">
        <v>-4865500</v>
      </c>
      <c r="E369" s="23" t="n">
        <v>-72787.88</v>
      </c>
      <c r="F369" s="24" t="n">
        <v>-0.043619</v>
      </c>
      <c r="G369" s="15" t="n"/>
    </row>
    <row r="370">
      <c r="A370" s="16" t="inlineStr">
        <is>
          <t>Sub Total</t>
        </is>
      </c>
      <c r="B370" s="31" t="n"/>
      <c r="C370" s="31" t="n"/>
      <c r="D370" s="17" t="n"/>
      <c r="E370" s="43" t="n">
        <v>-1333259.34</v>
      </c>
      <c r="F370" s="44" t="n">
        <v>-0.798889</v>
      </c>
      <c r="G370" s="20" t="n"/>
    </row>
    <row r="371">
      <c r="A371" s="12" t="n"/>
      <c r="B371" s="30" t="n"/>
      <c r="C371" s="30" t="n"/>
      <c r="D371" s="13" t="n"/>
      <c r="E371" s="14" t="n"/>
      <c r="F371" s="15" t="n"/>
      <c r="G371" s="15" t="n"/>
    </row>
    <row r="372">
      <c r="A372" s="12" t="n"/>
      <c r="B372" s="30" t="n"/>
      <c r="C372" s="30" t="n"/>
      <c r="D372" s="13" t="n"/>
      <c r="E372" s="14" t="n"/>
      <c r="F372" s="15" t="n"/>
      <c r="G372" s="15" t="n"/>
    </row>
    <row r="373">
      <c r="A373" s="12" t="n"/>
      <c r="B373" s="30" t="n"/>
      <c r="C373" s="30" t="n"/>
      <c r="D373" s="13" t="n"/>
      <c r="E373" s="14" t="n"/>
      <c r="F373" s="15" t="n"/>
      <c r="G373" s="15" t="n"/>
    </row>
    <row r="374">
      <c r="A374" s="21" t="inlineStr">
        <is>
          <t>TOTAL</t>
        </is>
      </c>
      <c r="B374" s="32" t="n"/>
      <c r="C374" s="32" t="n"/>
      <c r="D374" s="22" t="n"/>
      <c r="E374" s="45" t="n">
        <v>-1333259.34</v>
      </c>
      <c r="F374" s="46" t="n">
        <v>-0.798889</v>
      </c>
      <c r="G374" s="20" t="n"/>
    </row>
    <row r="375">
      <c r="A375" s="12" t="n"/>
      <c r="B375" s="30" t="n"/>
      <c r="C375" s="30" t="n"/>
      <c r="D375" s="13" t="n"/>
      <c r="E375" s="14" t="n"/>
      <c r="F375" s="15" t="n"/>
      <c r="G375" s="15" t="n"/>
    </row>
    <row r="376">
      <c r="A376" s="16" t="inlineStr">
        <is>
          <t>Debt Instruments</t>
        </is>
      </c>
      <c r="B376" s="30" t="n"/>
      <c r="C376" s="30" t="n"/>
      <c r="D376" s="13" t="n"/>
      <c r="E376" s="14" t="n"/>
      <c r="F376" s="15" t="n"/>
      <c r="G376" s="15" t="n"/>
    </row>
    <row r="377">
      <c r="A377" s="16" t="inlineStr">
        <is>
          <t>(a)Listed / Awaiting listing on stock Exchanges</t>
        </is>
      </c>
      <c r="B377" s="30" t="n"/>
      <c r="C377" s="30" t="n"/>
      <c r="D377" s="13" t="n"/>
      <c r="E377" s="14" t="n"/>
      <c r="F377" s="15" t="n"/>
      <c r="G377" s="15" t="n"/>
    </row>
    <row r="378">
      <c r="A378" s="12" t="inlineStr">
        <is>
          <t>6.6%REC LTD SR 250A NCD 30-06-27**</t>
        </is>
      </c>
      <c r="B378" s="30" t="inlineStr">
        <is>
          <t>INE020B08FZ9</t>
        </is>
      </c>
      <c r="C378" s="30" t="inlineStr">
        <is>
          <t>ICRA AAA</t>
        </is>
      </c>
      <c r="D378" s="13" t="n">
        <v>5000000</v>
      </c>
      <c r="E378" s="14" t="n">
        <v>4999.76</v>
      </c>
      <c r="F378" s="15" t="n">
        <v>0.003</v>
      </c>
      <c r="G378" s="15" t="n">
        <v>0.06569999999999999</v>
      </c>
    </row>
    <row r="379">
      <c r="A379" s="12" t="inlineStr">
        <is>
          <t>7.80% NABARD NCD SR 24E RED 15-03-2027**</t>
        </is>
      </c>
      <c r="B379" s="30" t="inlineStr">
        <is>
          <t>INE261F08EF5</t>
        </is>
      </c>
      <c r="C379" s="30" t="inlineStr">
        <is>
          <t>ICRA AAA</t>
        </is>
      </c>
      <c r="D379" s="13" t="n">
        <v>2500000</v>
      </c>
      <c r="E379" s="14" t="n">
        <v>2535.29</v>
      </c>
      <c r="F379" s="15" t="n">
        <v>0.0015</v>
      </c>
      <c r="G379" s="15" t="n">
        <v>0.0664</v>
      </c>
    </row>
    <row r="380">
      <c r="A380" s="12" t="inlineStr">
        <is>
          <t>7.19% JIO CRDT LTD NCD SR I RED 15-03-28**</t>
        </is>
      </c>
      <c r="B380" s="30" t="inlineStr">
        <is>
          <t>INE282H07018</t>
        </is>
      </c>
      <c r="C380" s="30" t="inlineStr">
        <is>
          <t>CRISIL AAA</t>
        </is>
      </c>
      <c r="D380" s="13" t="n">
        <v>1000000</v>
      </c>
      <c r="E380" s="14" t="n">
        <v>1001.41</v>
      </c>
      <c r="F380" s="15" t="n">
        <v>0.0005999999999999999</v>
      </c>
      <c r="G380" s="15" t="n">
        <v>0.0711</v>
      </c>
    </row>
    <row r="381">
      <c r="A381" s="16" t="inlineStr">
        <is>
          <t>Sub Total</t>
        </is>
      </c>
      <c r="B381" s="31" t="n"/>
      <c r="C381" s="31" t="n"/>
      <c r="D381" s="17" t="n"/>
      <c r="E381" s="37" t="n">
        <v>8536.459999999999</v>
      </c>
      <c r="F381" s="38" t="n">
        <v>0.0051</v>
      </c>
      <c r="G381" s="20" t="n"/>
    </row>
    <row r="382">
      <c r="A382" s="12" t="n"/>
      <c r="B382" s="30" t="n"/>
      <c r="C382" s="30" t="n"/>
      <c r="D382" s="13" t="n"/>
      <c r="E382" s="14" t="n"/>
      <c r="F382" s="15" t="n"/>
      <c r="G382" s="15" t="n"/>
    </row>
    <row r="383">
      <c r="A383" s="16" t="inlineStr">
        <is>
          <t>Government Securities</t>
        </is>
      </c>
      <c r="B383" s="30" t="n"/>
      <c r="C383" s="30" t="n"/>
      <c r="D383" s="13" t="n"/>
      <c r="E383" s="14" t="n"/>
      <c r="F383" s="15" t="n"/>
      <c r="G383" s="15" t="n"/>
    </row>
    <row r="384">
      <c r="A384" s="12" t="inlineStr">
        <is>
          <t>7.02% GOVT OF INDIA RED 27-05-2027</t>
        </is>
      </c>
      <c r="B384" s="30" t="inlineStr">
        <is>
          <t>IN0020240043</t>
        </is>
      </c>
      <c r="C384" s="30" t="inlineStr">
        <is>
          <t>SOVEREIGN</t>
        </is>
      </c>
      <c r="D384" s="13" t="n">
        <v>10000000</v>
      </c>
      <c r="E384" s="14" t="n">
        <v>10194.06</v>
      </c>
      <c r="F384" s="15" t="n">
        <v>0.0061</v>
      </c>
      <c r="G384" s="15" t="n">
        <v>0.057892</v>
      </c>
    </row>
    <row r="385">
      <c r="A385" s="12" t="inlineStr">
        <is>
          <t>5.15% GOVT OF INDIA RED  09-11-2025</t>
        </is>
      </c>
      <c r="B385" s="30" t="inlineStr">
        <is>
          <t>IN0020200278</t>
        </is>
      </c>
      <c r="C385" s="30" t="inlineStr">
        <is>
          <t>SOVEREIGN</t>
        </is>
      </c>
      <c r="D385" s="13" t="n">
        <v>10000000</v>
      </c>
      <c r="E385" s="14" t="n">
        <v>9999.870000000001</v>
      </c>
      <c r="F385" s="15" t="n">
        <v>0.006</v>
      </c>
      <c r="G385" s="15" t="n">
        <v>0.052205</v>
      </c>
    </row>
    <row r="386">
      <c r="A386" s="12" t="inlineStr">
        <is>
          <t>7.59% GOVT OF INDIA RED 11-01-2026</t>
        </is>
      </c>
      <c r="B386" s="30" t="inlineStr">
        <is>
          <t>IN0020150093</t>
        </is>
      </c>
      <c r="C386" s="30" t="inlineStr">
        <is>
          <t>SOVEREIGN</t>
        </is>
      </c>
      <c r="D386" s="13" t="n">
        <v>5000000</v>
      </c>
      <c r="E386" s="14" t="n">
        <v>5018.36</v>
      </c>
      <c r="F386" s="15" t="n">
        <v>0.003</v>
      </c>
      <c r="G386" s="15" t="n">
        <v>0.05628</v>
      </c>
    </row>
    <row r="387">
      <c r="A387" s="16" t="inlineStr">
        <is>
          <t>Sub Total</t>
        </is>
      </c>
      <c r="B387" s="31" t="n"/>
      <c r="C387" s="31" t="n"/>
      <c r="D387" s="17" t="n"/>
      <c r="E387" s="37" t="n">
        <v>25212.29</v>
      </c>
      <c r="F387" s="38" t="n">
        <v>0.0151</v>
      </c>
      <c r="G387" s="20" t="n"/>
    </row>
    <row r="388">
      <c r="A388" s="12" t="n"/>
      <c r="B388" s="30" t="n"/>
      <c r="C388" s="30" t="n"/>
      <c r="D388" s="13" t="n"/>
      <c r="E388" s="14" t="n"/>
      <c r="F388" s="15" t="n"/>
      <c r="G388" s="15" t="n"/>
    </row>
    <row r="389">
      <c r="A389" s="16" t="inlineStr">
        <is>
          <t>(b)Privately Placed/Unlisted</t>
        </is>
      </c>
      <c r="B389" s="30" t="n"/>
      <c r="C389" s="30" t="n"/>
      <c r="D389" s="13" t="n"/>
      <c r="E389" s="14" t="n"/>
      <c r="F389" s="15" t="n"/>
      <c r="G389" s="15" t="n"/>
    </row>
    <row r="390">
      <c r="A390" s="16" t="inlineStr">
        <is>
          <t>Sub Total</t>
        </is>
      </c>
      <c r="B390" s="30" t="n"/>
      <c r="C390" s="30" t="n"/>
      <c r="D390" s="13" t="n"/>
      <c r="E390" s="39" t="inlineStr">
        <is>
          <t>NIL</t>
        </is>
      </c>
      <c r="F390" s="40" t="inlineStr">
        <is>
          <t>NIL</t>
        </is>
      </c>
      <c r="G390" s="15" t="n"/>
    </row>
    <row r="391">
      <c r="A391" s="12" t="n"/>
      <c r="B391" s="30" t="n"/>
      <c r="C391" s="30" t="n"/>
      <c r="D391" s="13" t="n"/>
      <c r="E391" s="14" t="n"/>
      <c r="F391" s="15" t="n"/>
      <c r="G391" s="15" t="n"/>
    </row>
    <row r="392">
      <c r="A392" s="16" t="inlineStr">
        <is>
          <t>(c)Securitised Debt Instruments</t>
        </is>
      </c>
      <c r="B392" s="30" t="n"/>
      <c r="C392" s="30" t="n"/>
      <c r="D392" s="13" t="n"/>
      <c r="E392" s="14" t="n"/>
      <c r="F392" s="15" t="n"/>
      <c r="G392" s="15" t="n"/>
    </row>
    <row r="393">
      <c r="A393" s="16" t="inlineStr">
        <is>
          <t>Sub Total</t>
        </is>
      </c>
      <c r="B393" s="30" t="n"/>
      <c r="C393" s="30" t="n"/>
      <c r="D393" s="13" t="n"/>
      <c r="E393" s="39" t="inlineStr">
        <is>
          <t>NIL</t>
        </is>
      </c>
      <c r="F393" s="40" t="inlineStr">
        <is>
          <t>NIL</t>
        </is>
      </c>
      <c r="G393" s="15" t="n"/>
    </row>
    <row r="394">
      <c r="A394" s="12" t="n"/>
      <c r="B394" s="30" t="n"/>
      <c r="C394" s="30" t="n"/>
      <c r="D394" s="13" t="n"/>
      <c r="E394" s="14" t="n"/>
      <c r="F394" s="15" t="n"/>
      <c r="G394" s="15" t="n"/>
    </row>
    <row r="395">
      <c r="A395" s="21" t="inlineStr">
        <is>
          <t>TOTAL</t>
        </is>
      </c>
      <c r="B395" s="32" t="n"/>
      <c r="C395" s="32" t="n"/>
      <c r="D395" s="22" t="n"/>
      <c r="E395" s="18" t="n">
        <v>33748.75</v>
      </c>
      <c r="F395" s="19" t="n">
        <v>0.0202</v>
      </c>
      <c r="G395" s="20" t="n"/>
    </row>
    <row r="396">
      <c r="A396" s="12" t="n"/>
      <c r="B396" s="30" t="n"/>
      <c r="C396" s="30" t="n"/>
      <c r="D396" s="13" t="n"/>
      <c r="E396" s="14" t="n"/>
      <c r="F396" s="15" t="n"/>
      <c r="G396" s="15" t="n"/>
    </row>
    <row r="397">
      <c r="A397" s="16" t="inlineStr">
        <is>
          <t>Money Market Instruments</t>
        </is>
      </c>
      <c r="B397" s="30" t="n"/>
      <c r="C397" s="30" t="n"/>
      <c r="D397" s="13" t="n"/>
      <c r="E397" s="14" t="n"/>
      <c r="F397" s="15" t="n"/>
      <c r="G397" s="15" t="n"/>
    </row>
    <row r="398">
      <c r="A398" s="12" t="n"/>
      <c r="B398" s="30" t="n"/>
      <c r="C398" s="30" t="n"/>
      <c r="D398" s="13" t="n"/>
      <c r="E398" s="14" t="n"/>
      <c r="F398" s="15" t="n"/>
      <c r="G398" s="15" t="n"/>
    </row>
    <row r="399">
      <c r="A399" s="16" t="inlineStr">
        <is>
          <t>Treasury bills</t>
        </is>
      </c>
      <c r="B399" s="30" t="n"/>
      <c r="C399" s="30" t="n"/>
      <c r="D399" s="13" t="n"/>
      <c r="E399" s="14" t="n"/>
      <c r="F399" s="15" t="n"/>
      <c r="G399" s="15" t="n"/>
    </row>
    <row r="400">
      <c r="A400" s="12" t="inlineStr">
        <is>
          <t>364 DAYS TBILL RED 06-11-2025</t>
        </is>
      </c>
      <c r="B400" s="30" t="inlineStr">
        <is>
          <t>IN002024Z305</t>
        </is>
      </c>
      <c r="C400" s="30" t="inlineStr">
        <is>
          <t>SOVEREIGN</t>
        </is>
      </c>
      <c r="D400" s="13" t="n">
        <v>500000</v>
      </c>
      <c r="E400" s="14" t="n">
        <v>499.62</v>
      </c>
      <c r="F400" s="15" t="n">
        <v>0.0003</v>
      </c>
      <c r="G400" s="15" t="n">
        <v>0.05523</v>
      </c>
    </row>
    <row r="401">
      <c r="A401" s="16" t="inlineStr">
        <is>
          <t>Sub Total</t>
        </is>
      </c>
      <c r="B401" s="31" t="n"/>
      <c r="C401" s="31" t="n"/>
      <c r="D401" s="17" t="n"/>
      <c r="E401" s="37" t="n">
        <v>499.62</v>
      </c>
      <c r="F401" s="38" t="n">
        <v>0.0003</v>
      </c>
      <c r="G401" s="20" t="n"/>
    </row>
    <row r="402">
      <c r="A402" s="16" t="inlineStr">
        <is>
          <t>Certificate of Deposit</t>
        </is>
      </c>
      <c r="B402" s="30" t="n"/>
      <c r="C402" s="30" t="n"/>
      <c r="D402" s="13" t="n"/>
      <c r="E402" s="14" t="n"/>
      <c r="F402" s="15" t="n"/>
      <c r="G402" s="15" t="n"/>
    </row>
    <row r="403">
      <c r="A403" s="12" t="inlineStr">
        <is>
          <t>SIDBI CD RED 20-05-2026#**</t>
        </is>
      </c>
      <c r="B403" s="30" t="inlineStr">
        <is>
          <t>INE556F16BI1</t>
        </is>
      </c>
      <c r="C403" s="30" t="inlineStr">
        <is>
          <t>CRISIL A1+</t>
        </is>
      </c>
      <c r="D403" s="13" t="n">
        <v>15000000</v>
      </c>
      <c r="E403" s="14" t="n">
        <v>14501.4</v>
      </c>
      <c r="F403" s="15" t="n">
        <v>0.008699999999999999</v>
      </c>
      <c r="G403" s="15" t="n">
        <v>0.06275</v>
      </c>
    </row>
    <row r="404">
      <c r="A404" s="12" t="inlineStr">
        <is>
          <t>NABARD CD RED 20-01-2026#**</t>
        </is>
      </c>
      <c r="B404" s="30" t="inlineStr">
        <is>
          <t>INE261F16892</t>
        </is>
      </c>
      <c r="C404" s="30" t="inlineStr">
        <is>
          <t>CRISIL A1+</t>
        </is>
      </c>
      <c r="D404" s="13" t="n">
        <v>5000000</v>
      </c>
      <c r="E404" s="14" t="n">
        <v>4934.73</v>
      </c>
      <c r="F404" s="15" t="n">
        <v>0.003</v>
      </c>
      <c r="G404" s="15" t="n">
        <v>0.060351</v>
      </c>
    </row>
    <row r="405">
      <c r="A405" s="12" t="inlineStr">
        <is>
          <t>KOTAK MAHINDRA BANK CD RED 13-03-2026#**</t>
        </is>
      </c>
      <c r="B405" s="30" t="inlineStr">
        <is>
          <t>INE237A167Z1</t>
        </is>
      </c>
      <c r="C405" s="30" t="inlineStr">
        <is>
          <t>CRISIL A1+</t>
        </is>
      </c>
      <c r="D405" s="13" t="n">
        <v>5000000</v>
      </c>
      <c r="E405" s="14" t="n">
        <v>4892.77</v>
      </c>
      <c r="F405" s="15" t="n">
        <v>0.0029</v>
      </c>
      <c r="G405" s="15" t="n">
        <v>0.060601</v>
      </c>
    </row>
    <row r="406">
      <c r="A406" s="12" t="inlineStr">
        <is>
          <t>SIDBI CD RED 26-03-2026#**</t>
        </is>
      </c>
      <c r="B406" s="30" t="inlineStr">
        <is>
          <t>INE556F16BG5</t>
        </is>
      </c>
      <c r="C406" s="30" t="inlineStr">
        <is>
          <t>CRISIL A1+</t>
        </is>
      </c>
      <c r="D406" s="13" t="n">
        <v>5000000</v>
      </c>
      <c r="E406" s="14" t="n">
        <v>4881.7</v>
      </c>
      <c r="F406" s="15" t="n">
        <v>0.0029</v>
      </c>
      <c r="G406" s="15" t="n">
        <v>0.061001</v>
      </c>
    </row>
    <row r="407">
      <c r="A407" s="12" t="inlineStr">
        <is>
          <t>HDFC BANK CD RED 19-05-2026#</t>
        </is>
      </c>
      <c r="B407" s="30" t="inlineStr">
        <is>
          <t>INE040A16GW7</t>
        </is>
      </c>
      <c r="C407" s="30" t="inlineStr">
        <is>
          <t>CARE A1+</t>
        </is>
      </c>
      <c r="D407" s="13" t="n">
        <v>5000000</v>
      </c>
      <c r="E407" s="14" t="n">
        <v>4834.99</v>
      </c>
      <c r="F407" s="15" t="n">
        <v>0.0029</v>
      </c>
      <c r="G407" s="15" t="n">
        <v>0.062599</v>
      </c>
    </row>
    <row r="408">
      <c r="A408" s="12" t="inlineStr">
        <is>
          <t>HDFC BANK CD RED 24-06-2026#**</t>
        </is>
      </c>
      <c r="B408" s="30" t="inlineStr">
        <is>
          <t>INE040A16HB9</t>
        </is>
      </c>
      <c r="C408" s="30" t="inlineStr">
        <is>
          <t>CARE A1+</t>
        </is>
      </c>
      <c r="D408" s="13" t="n">
        <v>5000000</v>
      </c>
      <c r="E408" s="14" t="n">
        <v>4806.29</v>
      </c>
      <c r="F408" s="15" t="n">
        <v>0.0029</v>
      </c>
      <c r="G408" s="15" t="n">
        <v>0.062601</v>
      </c>
    </row>
    <row r="409">
      <c r="A409" s="12" t="inlineStr">
        <is>
          <t>HDFC BANK CD RED 24-03-2026#**</t>
        </is>
      </c>
      <c r="B409" s="30" t="inlineStr">
        <is>
          <t>INE040A16GS5</t>
        </is>
      </c>
      <c r="C409" s="30" t="inlineStr">
        <is>
          <t>CARE A1+</t>
        </is>
      </c>
      <c r="D409" s="13" t="n">
        <v>2500000</v>
      </c>
      <c r="E409" s="14" t="n">
        <v>2441.74</v>
      </c>
      <c r="F409" s="15" t="n">
        <v>0.0015</v>
      </c>
      <c r="G409" s="15" t="n">
        <v>0.060899</v>
      </c>
    </row>
    <row r="410">
      <c r="A410" s="12" t="inlineStr">
        <is>
          <t>UNION BANK OF INDIA CD R 25-06-26#**</t>
        </is>
      </c>
      <c r="B410" s="30" t="inlineStr">
        <is>
          <t>INE692A16JQ1</t>
        </is>
      </c>
      <c r="C410" s="30" t="inlineStr">
        <is>
          <t>ICRA A1+</t>
        </is>
      </c>
      <c r="D410" s="13" t="n">
        <v>2500000</v>
      </c>
      <c r="E410" s="14" t="n">
        <v>2402.79</v>
      </c>
      <c r="F410" s="15" t="n">
        <v>0.0014</v>
      </c>
      <c r="G410" s="15" t="n">
        <v>0.062574</v>
      </c>
    </row>
    <row r="411">
      <c r="A411" s="16" t="inlineStr">
        <is>
          <t>Sub Total</t>
        </is>
      </c>
      <c r="B411" s="31" t="n"/>
      <c r="C411" s="31" t="n"/>
      <c r="D411" s="17" t="n"/>
      <c r="E411" s="37" t="n">
        <v>43696.41</v>
      </c>
      <c r="F411" s="38" t="n">
        <v>0.0262</v>
      </c>
      <c r="G411" s="20" t="n"/>
    </row>
    <row r="412">
      <c r="A412" s="12" t="n"/>
      <c r="B412" s="30" t="n"/>
      <c r="C412" s="30" t="n"/>
      <c r="D412" s="13" t="n"/>
      <c r="E412" s="14" t="n"/>
      <c r="F412" s="15" t="n"/>
      <c r="G412" s="15" t="n"/>
    </row>
    <row r="413">
      <c r="A413" s="16" t="inlineStr">
        <is>
          <t>Commercial Paper</t>
        </is>
      </c>
      <c r="B413" s="30" t="n"/>
      <c r="C413" s="30" t="n"/>
      <c r="D413" s="13" t="n"/>
      <c r="E413" s="14" t="n"/>
      <c r="F413" s="15" t="n"/>
      <c r="G413" s="15" t="n"/>
    </row>
    <row r="414">
      <c r="A414" s="12" t="inlineStr">
        <is>
          <t>LIC HSG FIN CP RED 21-01-2026**</t>
        </is>
      </c>
      <c r="B414" s="30" t="inlineStr">
        <is>
          <t>INE115A14FI3</t>
        </is>
      </c>
      <c r="C414" s="30" t="inlineStr">
        <is>
          <t>CRISIL A1+</t>
        </is>
      </c>
      <c r="D414" s="13" t="n">
        <v>15000000</v>
      </c>
      <c r="E414" s="14" t="n">
        <v>14800.64</v>
      </c>
      <c r="F414" s="15" t="n">
        <v>0.0089</v>
      </c>
      <c r="G414" s="15" t="n">
        <v>0.060698</v>
      </c>
    </row>
    <row r="415">
      <c r="A415" s="12" t="inlineStr">
        <is>
          <t>TATA CAPITAL LTD CP RED 13-03-2026**</t>
        </is>
      </c>
      <c r="B415" s="30" t="inlineStr">
        <is>
          <t>INE976I14PV3</t>
        </is>
      </c>
      <c r="C415" s="30" t="inlineStr">
        <is>
          <t>CRISIL A1+</t>
        </is>
      </c>
      <c r="D415" s="13" t="n">
        <v>10000000</v>
      </c>
      <c r="E415" s="14" t="n">
        <v>9765.33</v>
      </c>
      <c r="F415" s="15" t="n">
        <v>0.0059</v>
      </c>
      <c r="G415" s="15" t="n">
        <v>0.06644899999999999</v>
      </c>
    </row>
    <row r="416">
      <c r="A416" s="12" t="inlineStr">
        <is>
          <t>ADITYA BIRLA CAPITAL CP RED 18-03-2026**</t>
        </is>
      </c>
      <c r="B416" s="30" t="inlineStr">
        <is>
          <t>INE674K14974</t>
        </is>
      </c>
      <c r="C416" s="30" t="inlineStr">
        <is>
          <t>CRISIL A1+</t>
        </is>
      </c>
      <c r="D416" s="13" t="n">
        <v>10000000</v>
      </c>
      <c r="E416" s="14" t="n">
        <v>9756.299999999999</v>
      </c>
      <c r="F416" s="15" t="n">
        <v>0.0058</v>
      </c>
      <c r="G416" s="15" t="n">
        <v>0.066551</v>
      </c>
    </row>
    <row r="417">
      <c r="A417" s="12" t="inlineStr">
        <is>
          <t>TATA CAPITAL HSNG FIN CP RED 16-01-2026**</t>
        </is>
      </c>
      <c r="B417" s="30" t="inlineStr">
        <is>
          <t>INE033L14NP4</t>
        </is>
      </c>
      <c r="C417" s="30" t="inlineStr">
        <is>
          <t>CRISIL A1+</t>
        </is>
      </c>
      <c r="D417" s="13" t="n">
        <v>5000000</v>
      </c>
      <c r="E417" s="14" t="n">
        <v>4937.34</v>
      </c>
      <c r="F417" s="15" t="n">
        <v>0.003</v>
      </c>
      <c r="G417" s="15" t="n">
        <v>0.06095</v>
      </c>
    </row>
    <row r="418">
      <c r="A418" s="12" t="inlineStr">
        <is>
          <t>ICICI SECURITIES CP RED 06-03-2026</t>
        </is>
      </c>
      <c r="B418" s="30" t="inlineStr">
        <is>
          <t>INE763G14XX9</t>
        </is>
      </c>
      <c r="C418" s="30" t="inlineStr">
        <is>
          <t>CRISIL A1+</t>
        </is>
      </c>
      <c r="D418" s="13" t="n">
        <v>5000000</v>
      </c>
      <c r="E418" s="14" t="n">
        <v>4886.7</v>
      </c>
      <c r="F418" s="15" t="n">
        <v>0.0029</v>
      </c>
      <c r="G418" s="15" t="n">
        <v>0.067701</v>
      </c>
    </row>
    <row r="419">
      <c r="A419" s="12" t="inlineStr">
        <is>
          <t>L&amp;T FINANCE LTD CP RED 15-05-2026**</t>
        </is>
      </c>
      <c r="B419" s="30" t="inlineStr">
        <is>
          <t>INE498L14DW6</t>
        </is>
      </c>
      <c r="C419" s="30" t="inlineStr">
        <is>
          <t>CRISIL A1+</t>
        </is>
      </c>
      <c r="D419" s="13" t="n">
        <v>5000000</v>
      </c>
      <c r="E419" s="14" t="n">
        <v>4825.97</v>
      </c>
      <c r="F419" s="15" t="n">
        <v>0.0029</v>
      </c>
      <c r="G419" s="15" t="n">
        <v>0.067499</v>
      </c>
    </row>
    <row r="420">
      <c r="A420" s="12" t="inlineStr">
        <is>
          <t>REC LTD. CP RED 10-06-2026**</t>
        </is>
      </c>
      <c r="B420" s="30" t="inlineStr">
        <is>
          <t>INE020B14698</t>
        </is>
      </c>
      <c r="C420" s="30" t="inlineStr">
        <is>
          <t>CRISIL A1+</t>
        </is>
      </c>
      <c r="D420" s="13" t="n">
        <v>5000000</v>
      </c>
      <c r="E420" s="14" t="n">
        <v>4818.11</v>
      </c>
      <c r="F420" s="15" t="n">
        <v>0.0029</v>
      </c>
      <c r="G420" s="15" t="n">
        <v>0.06235</v>
      </c>
    </row>
    <row r="421">
      <c r="A421" s="16" t="inlineStr">
        <is>
          <t>Sub Total</t>
        </is>
      </c>
      <c r="B421" s="31" t="n"/>
      <c r="C421" s="31" t="n"/>
      <c r="D421" s="17" t="n"/>
      <c r="E421" s="37" t="n">
        <v>53790.39</v>
      </c>
      <c r="F421" s="38" t="n">
        <v>0.0323</v>
      </c>
      <c r="G421" s="20" t="n"/>
    </row>
    <row r="422">
      <c r="A422" s="12" t="n"/>
      <c r="B422" s="30" t="n"/>
      <c r="C422" s="30" t="n"/>
      <c r="D422" s="13" t="n"/>
      <c r="E422" s="14" t="n"/>
      <c r="F422" s="15" t="n"/>
      <c r="G422" s="15" t="n"/>
    </row>
    <row r="423">
      <c r="A423" s="21" t="inlineStr">
        <is>
          <t>TOTAL</t>
        </is>
      </c>
      <c r="B423" s="32" t="n"/>
      <c r="C423" s="32" t="n"/>
      <c r="D423" s="22" t="n"/>
      <c r="E423" s="18" t="n">
        <v>97986.42</v>
      </c>
      <c r="F423" s="19" t="n">
        <v>0.0588</v>
      </c>
      <c r="G423" s="20" t="n"/>
    </row>
    <row r="424">
      <c r="A424" s="12" t="n"/>
      <c r="B424" s="30" t="n"/>
      <c r="C424" s="30" t="n"/>
      <c r="D424" s="13" t="n"/>
      <c r="E424" s="14" t="n"/>
      <c r="F424" s="15" t="n"/>
      <c r="G424" s="15" t="n"/>
    </row>
    <row r="425">
      <c r="A425" s="12" t="n"/>
      <c r="B425" s="30" t="n"/>
      <c r="C425" s="30" t="n"/>
      <c r="D425" s="13" t="n"/>
      <c r="E425" s="14" t="n"/>
      <c r="F425" s="15" t="n"/>
      <c r="G425" s="15" t="n"/>
    </row>
    <row r="426">
      <c r="A426" s="16" t="inlineStr">
        <is>
          <t>Investment in Mutual fund</t>
        </is>
      </c>
      <c r="B426" s="30" t="n"/>
      <c r="C426" s="30" t="n"/>
      <c r="D426" s="13" t="n"/>
      <c r="E426" s="14" t="n"/>
      <c r="F426" s="15" t="n"/>
      <c r="G426" s="15" t="n"/>
    </row>
    <row r="427">
      <c r="A427" s="12" t="inlineStr">
        <is>
          <t>EDELWEISS LIQUID FUND - DIRECT PL -GR</t>
        </is>
      </c>
      <c r="B427" s="30" t="inlineStr">
        <is>
          <t>INF754K01GM4</t>
        </is>
      </c>
      <c r="C427" s="30" t="n"/>
      <c r="D427" s="13" t="n">
        <v>3676401.4494</v>
      </c>
      <c r="E427" s="14" t="n">
        <v>127742.27</v>
      </c>
      <c r="F427" s="15" t="n">
        <v>0.0766</v>
      </c>
      <c r="G427" s="15" t="n"/>
    </row>
    <row r="428">
      <c r="A428" s="12" t="inlineStr">
        <is>
          <t>EDELWEISS MONEY MARKET FUND - DIRECT PL</t>
        </is>
      </c>
      <c r="B428" s="30" t="inlineStr">
        <is>
          <t>INF843K01CE1</t>
        </is>
      </c>
      <c r="C428" s="30" t="n"/>
      <c r="D428" s="13" t="n">
        <v>132665054.9845</v>
      </c>
      <c r="E428" s="14" t="n">
        <v>42525.52</v>
      </c>
      <c r="F428" s="15" t="n">
        <v>0.0255</v>
      </c>
      <c r="G428" s="15" t="n"/>
    </row>
    <row r="429">
      <c r="A429" s="12" t="inlineStr">
        <is>
          <t>EDEL NIFTY PSU BND PL SDL IDX FD 2026 DP</t>
        </is>
      </c>
      <c r="B429" s="30" t="inlineStr">
        <is>
          <t>INF754K01MD1</t>
        </is>
      </c>
      <c r="C429" s="30" t="n"/>
      <c r="D429" s="13" t="n">
        <v>113377007.1979</v>
      </c>
      <c r="E429" s="14" t="n">
        <v>15117.35</v>
      </c>
      <c r="F429" s="15" t="n">
        <v>0.0091</v>
      </c>
      <c r="G429" s="15" t="n"/>
    </row>
    <row r="430">
      <c r="A430" s="12" t="inlineStr">
        <is>
          <t>EDELWEISS LOW DURATION FUND</t>
        </is>
      </c>
      <c r="B430" s="30" t="inlineStr">
        <is>
          <t>INF754K01UP8</t>
        </is>
      </c>
      <c r="C430" s="30" t="n"/>
      <c r="D430" s="13" t="n">
        <v>999950.0024999999</v>
      </c>
      <c r="E430" s="14" t="n">
        <v>10486.25</v>
      </c>
      <c r="F430" s="15" t="n">
        <v>0.0063</v>
      </c>
      <c r="G430" s="15" t="n"/>
    </row>
    <row r="431">
      <c r="A431" s="12" t="n"/>
      <c r="B431" s="30" t="n"/>
      <c r="C431" s="30" t="n"/>
      <c r="D431" s="13" t="n"/>
      <c r="E431" s="14" t="n"/>
      <c r="F431" s="15" t="n"/>
      <c r="G431" s="15" t="n"/>
    </row>
    <row r="432">
      <c r="A432" s="21" t="inlineStr">
        <is>
          <t>TOTAL</t>
        </is>
      </c>
      <c r="B432" s="32" t="n"/>
      <c r="C432" s="32" t="n"/>
      <c r="D432" s="22" t="n"/>
      <c r="E432" s="18" t="n">
        <v>195871.39</v>
      </c>
      <c r="F432" s="19" t="n">
        <v>0.1175</v>
      </c>
      <c r="G432" s="20" t="n"/>
    </row>
    <row r="433">
      <c r="A433" s="12" t="n"/>
      <c r="B433" s="30" t="n"/>
      <c r="C433" s="30" t="n"/>
      <c r="D433" s="13" t="n"/>
      <c r="E433" s="14" t="n"/>
      <c r="F433" s="15" t="n"/>
      <c r="G433" s="15" t="n"/>
    </row>
    <row r="434">
      <c r="A434" s="16" t="inlineStr">
        <is>
          <t>TREPS / Reverse Repo</t>
        </is>
      </c>
      <c r="B434" s="30" t="n"/>
      <c r="C434" s="30" t="n"/>
      <c r="D434" s="13" t="n"/>
      <c r="E434" s="14" t="n"/>
      <c r="F434" s="15" t="n"/>
      <c r="G434" s="15" t="n"/>
    </row>
    <row r="435">
      <c r="A435" s="12" t="inlineStr">
        <is>
          <t>Clearing Corporation of India Ltd.</t>
        </is>
      </c>
      <c r="B435" s="30" t="n"/>
      <c r="C435" s="30" t="n"/>
      <c r="D435" s="13" t="n"/>
      <c r="E435" s="14" t="n">
        <v>27352.42</v>
      </c>
      <c r="F435" s="15" t="n">
        <v>0.0164</v>
      </c>
      <c r="G435" s="15" t="n">
        <v>0.05596</v>
      </c>
    </row>
    <row r="436">
      <c r="A436" s="16" t="inlineStr">
        <is>
          <t>Sub Total</t>
        </is>
      </c>
      <c r="B436" s="31" t="n"/>
      <c r="C436" s="31" t="n"/>
      <c r="D436" s="17" t="n"/>
      <c r="E436" s="37" t="n">
        <v>27352.42</v>
      </c>
      <c r="F436" s="38" t="n">
        <v>0.0164</v>
      </c>
      <c r="G436" s="20" t="n"/>
    </row>
    <row r="437">
      <c r="A437" s="12" t="n"/>
      <c r="B437" s="30" t="n"/>
      <c r="C437" s="30" t="n"/>
      <c r="D437" s="13" t="n"/>
      <c r="E437" s="14" t="n"/>
      <c r="F437" s="15" t="n"/>
      <c r="G437" s="15" t="n"/>
    </row>
    <row r="438">
      <c r="A438" s="21" t="inlineStr">
        <is>
          <t>TOTAL</t>
        </is>
      </c>
      <c r="B438" s="32" t="n"/>
      <c r="C438" s="32" t="n"/>
      <c r="D438" s="22" t="n"/>
      <c r="E438" s="18" t="n">
        <v>27352.42</v>
      </c>
      <c r="F438" s="19" t="n">
        <v>0.0164</v>
      </c>
      <c r="G438" s="20" t="n"/>
    </row>
    <row r="439">
      <c r="A439" s="12" t="inlineStr">
        <is>
          <t>Accrued Interest</t>
        </is>
      </c>
      <c r="B439" s="30" t="n"/>
      <c r="C439" s="30" t="n"/>
      <c r="D439" s="13" t="n"/>
      <c r="E439" s="14" t="n">
        <v>940.0361941</v>
      </c>
      <c r="F439" s="15" t="n">
        <v>0.000563</v>
      </c>
      <c r="G439" s="15" t="n"/>
    </row>
    <row r="440">
      <c r="A440" s="12" t="inlineStr">
        <is>
          <t>Net Receivables/(Payables)</t>
        </is>
      </c>
      <c r="B440" s="30" t="n"/>
      <c r="C440" s="30" t="n"/>
      <c r="D440" s="13" t="n"/>
      <c r="E440" s="23" t="n">
        <v>-13568.9661941</v>
      </c>
      <c r="F440" s="24" t="n">
        <v>-0.007863</v>
      </c>
      <c r="G440" s="15" t="n">
        <v>0.055959</v>
      </c>
    </row>
    <row r="441">
      <c r="A441" s="25" t="inlineStr">
        <is>
          <t>GRAND TOTAL</t>
        </is>
      </c>
      <c r="B441" s="33" t="n"/>
      <c r="C441" s="33" t="n"/>
      <c r="D441" s="26" t="n"/>
      <c r="E441" s="27" t="n">
        <v>1668707.66</v>
      </c>
      <c r="F441" s="28" t="n">
        <v>1</v>
      </c>
      <c r="G441" s="28" t="n"/>
    </row>
    <row r="443">
      <c r="A443" s="80" t="inlineStr">
        <is>
          <t>Net Receivables/(Payables) include Net Current Assets as well as the Mark to Market on derivative trades.</t>
        </is>
      </c>
    </row>
    <row r="444">
      <c r="A444" s="80" t="inlineStr">
        <is>
          <t>#  Unlisted Security</t>
        </is>
      </c>
    </row>
    <row r="445">
      <c r="A445" s="80" t="inlineStr">
        <is>
          <t>**Non Traded Security</t>
        </is>
      </c>
    </row>
    <row r="446">
      <c r="A446" s="80" t="inlineStr">
        <is>
          <t>Notes:</t>
        </is>
      </c>
    </row>
    <row r="447">
      <c r="A447" s="48" t="inlineStr">
        <is>
          <t>1. Security in default beyond its maturiy date</t>
        </is>
      </c>
      <c r="B447" s="34" t="inlineStr">
        <is>
          <t>NIL</t>
        </is>
      </c>
    </row>
    <row r="448">
      <c r="A448" t="inlineStr">
        <is>
          <t>2. NAV at the beginning of the period (Rs. per unit)</t>
        </is>
      </c>
    </row>
    <row r="449">
      <c r="A449" t="inlineStr">
        <is>
          <t>Plan /option (Face Value 10)</t>
        </is>
      </c>
      <c r="B449" t="inlineStr">
        <is>
          <t>As on</t>
        </is>
      </c>
      <c r="C449" t="inlineStr">
        <is>
          <t>As on</t>
        </is>
      </c>
    </row>
    <row r="450">
      <c r="B450" s="49" t="n">
        <v>45930</v>
      </c>
      <c r="C450" s="49" t="n">
        <v>45961</v>
      </c>
    </row>
    <row r="451">
      <c r="A451" t="inlineStr">
        <is>
          <t>Direct Plan Growth Option</t>
        </is>
      </c>
      <c r="B451" t="n">
        <v>21.0932</v>
      </c>
      <c r="C451" t="n">
        <v>21.2096</v>
      </c>
    </row>
    <row r="452">
      <c r="A452" t="inlineStr">
        <is>
          <t>Direct Plan IDCW Option</t>
        </is>
      </c>
      <c r="B452" t="n">
        <v>15.0798</v>
      </c>
      <c r="C452" t="n">
        <v>15.163</v>
      </c>
    </row>
    <row r="453">
      <c r="A453" t="inlineStr">
        <is>
          <t>Direct Plan Monthly IDCW Option</t>
        </is>
      </c>
      <c r="B453" t="n">
        <v>17.3286</v>
      </c>
      <c r="C453" t="n">
        <v>17.4243</v>
      </c>
    </row>
    <row r="454">
      <c r="A454" t="inlineStr">
        <is>
          <t>Regular Plan Bonus Option</t>
        </is>
      </c>
      <c r="B454" t="n">
        <v>19.6786</v>
      </c>
      <c r="C454" t="n">
        <v>19.7911</v>
      </c>
    </row>
    <row r="455">
      <c r="A455" t="inlineStr">
        <is>
          <t>Regular Plan Growth Option</t>
        </is>
      </c>
      <c r="B455" t="n">
        <v>19.6222</v>
      </c>
      <c r="C455" t="n">
        <v>19.7191</v>
      </c>
    </row>
    <row r="456">
      <c r="A456" t="inlineStr">
        <is>
          <t>Regular Plan IDCW Option</t>
        </is>
      </c>
      <c r="B456" t="n">
        <v>14.3996</v>
      </c>
      <c r="C456" t="n">
        <v>14.4706</v>
      </c>
    </row>
    <row r="457">
      <c r="A457" t="inlineStr">
        <is>
          <t>Regular Plan Monthly IDCW Option</t>
        </is>
      </c>
      <c r="B457" t="n">
        <v>16.0315</v>
      </c>
      <c r="C457" t="n">
        <v>16.1107</v>
      </c>
    </row>
    <row r="459">
      <c r="A459" t="inlineStr">
        <is>
          <t xml:space="preserve">3. Total Dividend (Net) declared during the month </t>
        </is>
      </c>
      <c r="B459" s="34" t="inlineStr">
        <is>
          <t>NIL</t>
        </is>
      </c>
    </row>
    <row r="460">
      <c r="A460" t="inlineStr">
        <is>
          <t>4. Bonus was declared during the month</t>
        </is>
      </c>
      <c r="B460" s="34" t="inlineStr">
        <is>
          <t>NIL</t>
        </is>
      </c>
    </row>
    <row r="461" ht="29" customHeight="1">
      <c r="A461" s="48" t="inlineStr">
        <is>
          <t>5. Investment in Repo of Corporate Debt Securities during the month ended October 31, 2025</t>
        </is>
      </c>
      <c r="B461" s="34" t="inlineStr">
        <is>
          <t>NIL</t>
        </is>
      </c>
    </row>
    <row r="462" ht="29" customHeight="1">
      <c r="A462" s="48" t="inlineStr">
        <is>
          <t>6. Investment in foreign securities/ADRs/GDRs at the end of the month</t>
        </is>
      </c>
      <c r="B462" s="34" t="inlineStr">
        <is>
          <t>NIL</t>
        </is>
      </c>
    </row>
    <row r="463">
      <c r="A463" t="inlineStr">
        <is>
          <t>7. Portfolio Turnover Ratio</t>
        </is>
      </c>
      <c r="B463" s="51" t="n">
        <v>13.01</v>
      </c>
    </row>
    <row r="464" ht="43.5" customHeight="1">
      <c r="A464" s="48" t="inlineStr">
        <is>
          <t>8. Total gross exposure to derivative instruments (excluding reversed positions) at the end of the month (Rs. in Lakhs)</t>
        </is>
      </c>
      <c r="B464" s="34" t="n">
        <v>0</v>
      </c>
    </row>
    <row r="465">
      <c r="B465" s="34" t="n"/>
    </row>
    <row r="466" ht="29" customHeight="1">
      <c r="A466" s="48" t="inlineStr">
        <is>
          <t>9. Margin Deposits includes Margin money placed on derivatives other than margin money placed with bank</t>
        </is>
      </c>
      <c r="B466" s="34" t="inlineStr">
        <is>
          <t>NIL</t>
        </is>
      </c>
    </row>
    <row r="467" ht="29" customHeight="1">
      <c r="A467" s="48" t="inlineStr">
        <is>
          <t>10. Value of investment made by other schemes under same management (Rs. In Lakhs)</t>
        </is>
      </c>
      <c r="B467" t="n">
        <v>8699.1</v>
      </c>
    </row>
    <row r="468" ht="29" customHeight="1">
      <c r="A468" s="48" t="inlineStr">
        <is>
          <t>11. Number of instance of deviation In valuation of securities</t>
        </is>
      </c>
      <c r="B468" s="34" t="inlineStr">
        <is>
          <t>NIL</t>
        </is>
      </c>
    </row>
    <row r="469" ht="29" customHeight="1">
      <c r="A469" s="48" t="inlineStr">
        <is>
          <t>12. Total value and percentage of illiquid equity shares / securities</t>
        </is>
      </c>
      <c r="B469" s="34" t="inlineStr">
        <is>
          <t>NIL</t>
        </is>
      </c>
    </row>
    <row r="471" ht="70" customHeight="1">
      <c r="A471" s="82" t="inlineStr">
        <is>
          <t>Scheme Name</t>
        </is>
      </c>
      <c r="B471" s="82" t="inlineStr">
        <is>
          <t>Risk- O - Meter</t>
        </is>
      </c>
      <c r="C471" s="82" t="inlineStr">
        <is>
          <t>Benchmark of the Scheme</t>
        </is>
      </c>
      <c r="D471" s="82" t="inlineStr">
        <is>
          <t>Benchmark Risk-o-meter</t>
        </is>
      </c>
    </row>
    <row r="472" ht="70" customHeight="1">
      <c r="A472" s="82" t="inlineStr">
        <is>
          <t>Edelweiss Arbitrage Fund</t>
        </is>
      </c>
      <c r="B472" s="82" t="n"/>
      <c r="C472" s="82" t="inlineStr">
        <is>
          <t>Nifty 50 Arbitrage Index</t>
        </is>
      </c>
      <c r="D472" s="82" t="n"/>
      <c r="E47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M217"/>
  <sheetViews>
    <sheetView showGridLines="0" workbookViewId="0">
      <pane ySplit="4" topLeftCell="A15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7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BALANCED ADVANTAGE FUND AS ON OCTOBER 31, 2025</t>
        </is>
      </c>
    </row>
    <row r="2" ht="19.5" customHeight="1">
      <c r="A2" s="81" t="inlineStr">
        <is>
          <t>(An open ended dynamic asset allocation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6878830</v>
      </c>
      <c r="E8" s="14" t="n">
        <v>67914.69</v>
      </c>
      <c r="F8" s="15" t="n">
        <v>0.0513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4284009</v>
      </c>
      <c r="E9" s="14" t="n">
        <v>63677.51</v>
      </c>
      <c r="F9" s="15" t="n">
        <v>0.0481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4211349</v>
      </c>
      <c r="E10" s="14" t="n">
        <v>56655.28</v>
      </c>
      <c r="F10" s="15" t="n">
        <v>0.0428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2169326</v>
      </c>
      <c r="E11" s="14" t="n">
        <v>44568.8</v>
      </c>
      <c r="F11" s="15" t="n">
        <v>0.0337</v>
      </c>
      <c r="G11" s="15" t="n"/>
    </row>
    <row r="12">
      <c r="A12" s="12" t="inlineStr">
        <is>
          <t>Larsen &amp; Toubro Ltd.</t>
        </is>
      </c>
      <c r="B12" s="30" t="inlineStr">
        <is>
          <t>INE018A01030</t>
        </is>
      </c>
      <c r="C12" s="30" t="inlineStr">
        <is>
          <t>Construction</t>
        </is>
      </c>
      <c r="D12" s="13" t="n">
        <v>1008995</v>
      </c>
      <c r="E12" s="14" t="n">
        <v>40671.58</v>
      </c>
      <c r="F12" s="15" t="n">
        <v>0.0307</v>
      </c>
      <c r="G12" s="15" t="n"/>
    </row>
    <row r="13">
      <c r="A13" s="12" t="inlineStr">
        <is>
          <t>State Bank of India</t>
        </is>
      </c>
      <c r="B13" s="30" t="inlineStr">
        <is>
          <t>INE062A01020</t>
        </is>
      </c>
      <c r="C13" s="30" t="inlineStr">
        <is>
          <t>Banks</t>
        </is>
      </c>
      <c r="D13" s="13" t="n">
        <v>3657908</v>
      </c>
      <c r="E13" s="14" t="n">
        <v>34274.6</v>
      </c>
      <c r="F13" s="15" t="n">
        <v>0.0259</v>
      </c>
      <c r="G13" s="15" t="n"/>
    </row>
    <row r="14">
      <c r="A14" s="12" t="inlineStr">
        <is>
          <t>Infosys Ltd.</t>
        </is>
      </c>
      <c r="B14" s="30" t="inlineStr">
        <is>
          <t>INE009A01021</t>
        </is>
      </c>
      <c r="C14" s="30" t="inlineStr">
        <is>
          <t>IT - Software</t>
        </is>
      </c>
      <c r="D14" s="13" t="n">
        <v>2119843</v>
      </c>
      <c r="E14" s="14" t="n">
        <v>31422.43</v>
      </c>
      <c r="F14" s="15" t="n">
        <v>0.0237</v>
      </c>
      <c r="G14" s="15" t="n"/>
    </row>
    <row r="15">
      <c r="A15" s="12" t="inlineStr">
        <is>
          <t>TVS Motor Company Ltd.</t>
        </is>
      </c>
      <c r="B15" s="30" t="inlineStr">
        <is>
          <t>INE494B01023</t>
        </is>
      </c>
      <c r="C15" s="30" t="inlineStr">
        <is>
          <t>Automobiles</t>
        </is>
      </c>
      <c r="D15" s="13" t="n">
        <v>869904</v>
      </c>
      <c r="E15" s="14" t="n">
        <v>30522.32</v>
      </c>
      <c r="F15" s="15" t="n">
        <v>0.0231</v>
      </c>
      <c r="G15" s="15" t="n"/>
    </row>
    <row r="16">
      <c r="A16" s="12" t="inlineStr">
        <is>
          <t>Bajaj Finance Ltd.</t>
        </is>
      </c>
      <c r="B16" s="30" t="inlineStr">
        <is>
          <t>INE296A01032</t>
        </is>
      </c>
      <c r="C16" s="30" t="inlineStr">
        <is>
          <t>Finance</t>
        </is>
      </c>
      <c r="D16" s="13" t="n">
        <v>2612944</v>
      </c>
      <c r="E16" s="14" t="n">
        <v>27247.78</v>
      </c>
      <c r="F16" s="15" t="n">
        <v>0.0206</v>
      </c>
      <c r="G16" s="15" t="n"/>
    </row>
    <row r="17">
      <c r="A17" s="12" t="inlineStr">
        <is>
          <t>Axis Bank Ltd.</t>
        </is>
      </c>
      <c r="B17" s="30" t="inlineStr">
        <is>
          <t>INE238A01034</t>
        </is>
      </c>
      <c r="C17" s="30" t="inlineStr">
        <is>
          <t>Banks</t>
        </is>
      </c>
      <c r="D17" s="13" t="n">
        <v>1924601</v>
      </c>
      <c r="E17" s="14" t="n">
        <v>23726.48</v>
      </c>
      <c r="F17" s="15" t="n">
        <v>0.0179</v>
      </c>
      <c r="G17" s="15" t="n"/>
    </row>
    <row r="18">
      <c r="A18" s="12" t="inlineStr">
        <is>
          <t>NTPC Ltd.</t>
        </is>
      </c>
      <c r="B18" s="30" t="inlineStr">
        <is>
          <t>INE733E01010</t>
        </is>
      </c>
      <c r="C18" s="30" t="inlineStr">
        <is>
          <t>Power</t>
        </is>
      </c>
      <c r="D18" s="13" t="n">
        <v>6756933</v>
      </c>
      <c r="E18" s="14" t="n">
        <v>22767.49</v>
      </c>
      <c r="F18" s="15" t="n">
        <v>0.0172</v>
      </c>
      <c r="G18" s="15" t="n"/>
    </row>
    <row r="19">
      <c r="A19" s="12" t="inlineStr">
        <is>
          <t>Maruti Suzuki India Ltd.</t>
        </is>
      </c>
      <c r="B19" s="30" t="inlineStr">
        <is>
          <t>INE585B01010</t>
        </is>
      </c>
      <c r="C19" s="30" t="inlineStr">
        <is>
          <t>Automobiles</t>
        </is>
      </c>
      <c r="D19" s="13" t="n">
        <v>138817</v>
      </c>
      <c r="E19" s="14" t="n">
        <v>22468.92</v>
      </c>
      <c r="F19" s="15" t="n">
        <v>0.017</v>
      </c>
      <c r="G19" s="15" t="n"/>
    </row>
    <row r="20">
      <c r="A20" s="12" t="inlineStr">
        <is>
          <t>ITC Ltd.</t>
        </is>
      </c>
      <c r="B20" s="30" t="inlineStr">
        <is>
          <t>INE154A01025</t>
        </is>
      </c>
      <c r="C20" s="30" t="inlineStr">
        <is>
          <t>Diversified FMCG</t>
        </is>
      </c>
      <c r="D20" s="13" t="n">
        <v>5312497</v>
      </c>
      <c r="E20" s="14" t="n">
        <v>22331.08</v>
      </c>
      <c r="F20" s="15" t="n">
        <v>0.0169</v>
      </c>
      <c r="G20" s="15" t="n"/>
    </row>
    <row r="21">
      <c r="A21" s="12" t="inlineStr">
        <is>
          <t>Mahindra &amp; Mahindra Ltd.</t>
        </is>
      </c>
      <c r="B21" s="30" t="inlineStr">
        <is>
          <t>INE101A01026</t>
        </is>
      </c>
      <c r="C21" s="30" t="inlineStr">
        <is>
          <t>Automobiles</t>
        </is>
      </c>
      <c r="D21" s="13" t="n">
        <v>614460</v>
      </c>
      <c r="E21" s="14" t="n">
        <v>21427.45</v>
      </c>
      <c r="F21" s="15" t="n">
        <v>0.0162</v>
      </c>
      <c r="G21" s="15" t="n"/>
    </row>
    <row r="22">
      <c r="A22" s="12" t="inlineStr">
        <is>
          <t>Multi Commodity Exchange Of India Ltd.</t>
        </is>
      </c>
      <c r="B22" s="30" t="inlineStr">
        <is>
          <t>INE745G01035</t>
        </is>
      </c>
      <c r="C22" s="30" t="inlineStr">
        <is>
          <t>Capital Markets</t>
        </is>
      </c>
      <c r="D22" s="13" t="n">
        <v>180246</v>
      </c>
      <c r="E22" s="14" t="n">
        <v>16661.04</v>
      </c>
      <c r="F22" s="15" t="n">
        <v>0.0126</v>
      </c>
      <c r="G22" s="15" t="n"/>
    </row>
    <row r="23">
      <c r="A23" s="12" t="inlineStr">
        <is>
          <t>Premier Energies Ltd.</t>
        </is>
      </c>
      <c r="B23" s="30" t="inlineStr">
        <is>
          <t>INE0BS701011</t>
        </is>
      </c>
      <c r="C23" s="30" t="inlineStr">
        <is>
          <t>Electrical Equipment</t>
        </is>
      </c>
      <c r="D23" s="13" t="n">
        <v>1445000</v>
      </c>
      <c r="E23" s="14" t="n">
        <v>15796.74</v>
      </c>
      <c r="F23" s="15" t="n">
        <v>0.0119</v>
      </c>
      <c r="G23" s="15" t="n"/>
    </row>
    <row r="24">
      <c r="A24" s="12" t="inlineStr">
        <is>
          <t>Tata Steel Ltd.</t>
        </is>
      </c>
      <c r="B24" s="30" t="inlineStr">
        <is>
          <t>INE081A01020</t>
        </is>
      </c>
      <c r="C24" s="30" t="inlineStr">
        <is>
          <t>Ferrous Metals</t>
        </is>
      </c>
      <c r="D24" s="13" t="n">
        <v>8511839</v>
      </c>
      <c r="E24" s="14" t="n">
        <v>15563.05</v>
      </c>
      <c r="F24" s="15" t="n">
        <v>0.0118</v>
      </c>
      <c r="G24" s="15" t="n"/>
    </row>
    <row r="25">
      <c r="A25" s="12" t="inlineStr">
        <is>
          <t>HCL Technologies Ltd.</t>
        </is>
      </c>
      <c r="B25" s="30" t="inlineStr">
        <is>
          <t>INE860A01027</t>
        </is>
      </c>
      <c r="C25" s="30" t="inlineStr">
        <is>
          <t>IT - Software</t>
        </is>
      </c>
      <c r="D25" s="13" t="n">
        <v>982791</v>
      </c>
      <c r="E25" s="14" t="n">
        <v>15149.72</v>
      </c>
      <c r="F25" s="15" t="n">
        <v>0.0114</v>
      </c>
      <c r="G25" s="15" t="n"/>
    </row>
    <row r="26">
      <c r="A26" s="12" t="inlineStr">
        <is>
          <t>Sun Pharmaceutical Industries Ltd.</t>
        </is>
      </c>
      <c r="B26" s="30" t="inlineStr">
        <is>
          <t>INE044A01036</t>
        </is>
      </c>
      <c r="C26" s="30" t="inlineStr">
        <is>
          <t>Pharmaceuticals &amp; Biotechnology</t>
        </is>
      </c>
      <c r="D26" s="13" t="n">
        <v>892256</v>
      </c>
      <c r="E26" s="14" t="n">
        <v>15085.37</v>
      </c>
      <c r="F26" s="15" t="n">
        <v>0.0114</v>
      </c>
      <c r="G26" s="15" t="n"/>
    </row>
    <row r="27">
      <c r="A27" s="12" t="inlineStr">
        <is>
          <t>Tata Consultancy Services Ltd.</t>
        </is>
      </c>
      <c r="B27" s="30" t="inlineStr">
        <is>
          <t>INE467B01029</t>
        </is>
      </c>
      <c r="C27" s="30" t="inlineStr">
        <is>
          <t>IT - Software</t>
        </is>
      </c>
      <c r="D27" s="13" t="n">
        <v>428567</v>
      </c>
      <c r="E27" s="14" t="n">
        <v>13105.58</v>
      </c>
      <c r="F27" s="15" t="n">
        <v>0.009900000000000001</v>
      </c>
      <c r="G27" s="15" t="n"/>
    </row>
    <row r="28">
      <c r="A28" s="12" t="inlineStr">
        <is>
          <t>Eternal Ltd.</t>
        </is>
      </c>
      <c r="B28" s="30" t="inlineStr">
        <is>
          <t>INE758T01015</t>
        </is>
      </c>
      <c r="C28" s="30" t="inlineStr">
        <is>
          <t>Retailing</t>
        </is>
      </c>
      <c r="D28" s="13" t="n">
        <v>4012100</v>
      </c>
      <c r="E28" s="14" t="n">
        <v>12748.45</v>
      </c>
      <c r="F28" s="15" t="n">
        <v>0.009599999999999999</v>
      </c>
      <c r="G28" s="15" t="n"/>
    </row>
    <row r="29">
      <c r="A29" s="12" t="inlineStr">
        <is>
          <t>Hindalco Industries Ltd.</t>
        </is>
      </c>
      <c r="B29" s="30" t="inlineStr">
        <is>
          <t>INE038A01020</t>
        </is>
      </c>
      <c r="C29" s="30" t="inlineStr">
        <is>
          <t>Non - Ferrous Metals</t>
        </is>
      </c>
      <c r="D29" s="13" t="n">
        <v>1474645</v>
      </c>
      <c r="E29" s="14" t="n">
        <v>12502.78</v>
      </c>
      <c r="F29" s="15" t="n">
        <v>0.0094</v>
      </c>
      <c r="G29" s="15" t="n"/>
    </row>
    <row r="30">
      <c r="A30" s="12" t="inlineStr">
        <is>
          <t>Granules India Ltd.</t>
        </is>
      </c>
      <c r="B30" s="30" t="inlineStr">
        <is>
          <t>INE101D01020</t>
        </is>
      </c>
      <c r="C30" s="30" t="inlineStr">
        <is>
          <t>Pharmaceuticals &amp; Biotechnology</t>
        </is>
      </c>
      <c r="D30" s="13" t="n">
        <v>2209668</v>
      </c>
      <c r="E30" s="14" t="n">
        <v>12497.88</v>
      </c>
      <c r="F30" s="15" t="n">
        <v>0.0094</v>
      </c>
      <c r="G30" s="15" t="n"/>
    </row>
    <row r="31">
      <c r="A31" s="12" t="inlineStr">
        <is>
          <t>Apollo Hospitals Enterprise Ltd.</t>
        </is>
      </c>
      <c r="B31" s="30" t="inlineStr">
        <is>
          <t>INE437A01024</t>
        </is>
      </c>
      <c r="C31" s="30" t="inlineStr">
        <is>
          <t>Healthcare Services</t>
        </is>
      </c>
      <c r="D31" s="13" t="n">
        <v>158117</v>
      </c>
      <c r="E31" s="14" t="n">
        <v>12144.97</v>
      </c>
      <c r="F31" s="15" t="n">
        <v>0.0092</v>
      </c>
      <c r="G31" s="15" t="n"/>
    </row>
    <row r="32">
      <c r="A32" s="12" t="inlineStr">
        <is>
          <t>Ultratech Cement Ltd.</t>
        </is>
      </c>
      <c r="B32" s="30" t="inlineStr">
        <is>
          <t>INE481G01011</t>
        </is>
      </c>
      <c r="C32" s="30" t="inlineStr">
        <is>
          <t>Cement &amp; Cement Products</t>
        </is>
      </c>
      <c r="D32" s="13" t="n">
        <v>98654</v>
      </c>
      <c r="E32" s="14" t="n">
        <v>11786.19</v>
      </c>
      <c r="F32" s="15" t="n">
        <v>0.0089</v>
      </c>
      <c r="G32" s="15" t="n"/>
    </row>
    <row r="33">
      <c r="A33" s="12" t="inlineStr">
        <is>
          <t>Fortis Healthcare Ltd.</t>
        </is>
      </c>
      <c r="B33" s="30" t="inlineStr">
        <is>
          <t>INE061F01013</t>
        </is>
      </c>
      <c r="C33" s="30" t="inlineStr">
        <is>
          <t>Healthcare Services</t>
        </is>
      </c>
      <c r="D33" s="13" t="n">
        <v>1132792</v>
      </c>
      <c r="E33" s="14" t="n">
        <v>11589.03</v>
      </c>
      <c r="F33" s="15" t="n">
        <v>0.008800000000000001</v>
      </c>
      <c r="G33" s="15" t="n"/>
    </row>
    <row r="34">
      <c r="A34" s="12" t="inlineStr">
        <is>
          <t>Hindustan Unilever Ltd.</t>
        </is>
      </c>
      <c r="B34" s="30" t="inlineStr">
        <is>
          <t>INE030A01027</t>
        </is>
      </c>
      <c r="C34" s="30" t="inlineStr">
        <is>
          <t>Diversified FMCG</t>
        </is>
      </c>
      <c r="D34" s="13" t="n">
        <v>468903</v>
      </c>
      <c r="E34" s="14" t="n">
        <v>11560.8</v>
      </c>
      <c r="F34" s="15" t="n">
        <v>0.008699999999999999</v>
      </c>
      <c r="G34" s="15" t="n"/>
    </row>
    <row r="35">
      <c r="A35" s="12" t="inlineStr">
        <is>
          <t>Muthoot Finance Ltd.</t>
        </is>
      </c>
      <c r="B35" s="30" t="inlineStr">
        <is>
          <t>INE414G01012</t>
        </is>
      </c>
      <c r="C35" s="30" t="inlineStr">
        <is>
          <t>Finance</t>
        </is>
      </c>
      <c r="D35" s="13" t="n">
        <v>361571</v>
      </c>
      <c r="E35" s="14" t="n">
        <v>11493.26</v>
      </c>
      <c r="F35" s="15" t="n">
        <v>0.008699999999999999</v>
      </c>
      <c r="G35" s="15" t="n"/>
    </row>
    <row r="36">
      <c r="A36" s="12" t="inlineStr">
        <is>
          <t>Cholamandalam Financial Holdings Ltd.</t>
        </is>
      </c>
      <c r="B36" s="30" t="inlineStr">
        <is>
          <t>INE149A01033</t>
        </is>
      </c>
      <c r="C36" s="30" t="inlineStr">
        <is>
          <t>Finance</t>
        </is>
      </c>
      <c r="D36" s="13" t="n">
        <v>596164</v>
      </c>
      <c r="E36" s="14" t="n">
        <v>11402.23</v>
      </c>
      <c r="F36" s="15" t="n">
        <v>0.0086</v>
      </c>
      <c r="G36" s="15" t="n"/>
    </row>
    <row r="37">
      <c r="A37" s="12" t="inlineStr">
        <is>
          <t>GAIL (India) Ltd.</t>
        </is>
      </c>
      <c r="B37" s="30" t="inlineStr">
        <is>
          <t>INE129A01019</t>
        </is>
      </c>
      <c r="C37" s="30" t="inlineStr">
        <is>
          <t>Gas</t>
        </is>
      </c>
      <c r="D37" s="13" t="n">
        <v>5782863</v>
      </c>
      <c r="E37" s="14" t="n">
        <v>10568.76</v>
      </c>
      <c r="F37" s="15" t="n">
        <v>0.008</v>
      </c>
      <c r="G37" s="15" t="n"/>
    </row>
    <row r="38">
      <c r="A38" s="12" t="inlineStr">
        <is>
          <t>Lupin Ltd.</t>
        </is>
      </c>
      <c r="B38" s="30" t="inlineStr">
        <is>
          <t>INE326A01037</t>
        </is>
      </c>
      <c r="C38" s="30" t="inlineStr">
        <is>
          <t>Pharmaceuticals &amp; Biotechnology</t>
        </is>
      </c>
      <c r="D38" s="13" t="n">
        <v>510027</v>
      </c>
      <c r="E38" s="14" t="n">
        <v>10014.38</v>
      </c>
      <c r="F38" s="15" t="n">
        <v>0.0076</v>
      </c>
      <c r="G38" s="15" t="n"/>
    </row>
    <row r="39">
      <c r="A39" s="12" t="inlineStr">
        <is>
          <t>Shriram Finance Ltd.</t>
        </is>
      </c>
      <c r="B39" s="30" t="inlineStr">
        <is>
          <t>INE721A01047</t>
        </is>
      </c>
      <c r="C39" s="30" t="inlineStr">
        <is>
          <t>Finance</t>
        </is>
      </c>
      <c r="D39" s="13" t="n">
        <v>1290080</v>
      </c>
      <c r="E39" s="14" t="n">
        <v>9661.41</v>
      </c>
      <c r="F39" s="15" t="n">
        <v>0.0073</v>
      </c>
      <c r="G39" s="15" t="n"/>
    </row>
    <row r="40">
      <c r="A40" s="12" t="inlineStr">
        <is>
          <t>Polycab India Ltd.</t>
        </is>
      </c>
      <c r="B40" s="30" t="inlineStr">
        <is>
          <t>INE455K01017</t>
        </is>
      </c>
      <c r="C40" s="30" t="inlineStr">
        <is>
          <t>Industrial Products</t>
        </is>
      </c>
      <c r="D40" s="13" t="n">
        <v>125304</v>
      </c>
      <c r="E40" s="14" t="n">
        <v>9653.42</v>
      </c>
      <c r="F40" s="15" t="n">
        <v>0.0073</v>
      </c>
      <c r="G40" s="15" t="n"/>
    </row>
    <row r="41">
      <c r="A41" s="12" t="inlineStr">
        <is>
          <t>HDFC Life Insurance Company Ltd.</t>
        </is>
      </c>
      <c r="B41" s="30" t="inlineStr">
        <is>
          <t>INE795G01014</t>
        </is>
      </c>
      <c r="C41" s="30" t="inlineStr">
        <is>
          <t>Insurance</t>
        </is>
      </c>
      <c r="D41" s="13" t="n">
        <v>1291332</v>
      </c>
      <c r="E41" s="14" t="n">
        <v>9450.610000000001</v>
      </c>
      <c r="F41" s="15" t="n">
        <v>0.0071</v>
      </c>
      <c r="G41" s="15" t="n"/>
    </row>
    <row r="42">
      <c r="A42" s="12" t="inlineStr">
        <is>
          <t>Hero MotoCorp Ltd.</t>
        </is>
      </c>
      <c r="B42" s="30" t="inlineStr">
        <is>
          <t>INE158A01026</t>
        </is>
      </c>
      <c r="C42" s="30" t="inlineStr">
        <is>
          <t>Automobiles</t>
        </is>
      </c>
      <c r="D42" s="13" t="n">
        <v>169443</v>
      </c>
      <c r="E42" s="14" t="n">
        <v>9393.92</v>
      </c>
      <c r="F42" s="15" t="n">
        <v>0.0071</v>
      </c>
      <c r="G42" s="15" t="n"/>
    </row>
    <row r="43">
      <c r="A43" s="12" t="inlineStr">
        <is>
          <t>Marico Ltd.</t>
        </is>
      </c>
      <c r="B43" s="30" t="inlineStr">
        <is>
          <t>INE196A01026</t>
        </is>
      </c>
      <c r="C43" s="30" t="inlineStr">
        <is>
          <t>Agricultural Food &amp; other Products</t>
        </is>
      </c>
      <c r="D43" s="13" t="n">
        <v>1303235</v>
      </c>
      <c r="E43" s="14" t="n">
        <v>9382.639999999999</v>
      </c>
      <c r="F43" s="15" t="n">
        <v>0.0071</v>
      </c>
      <c r="G43" s="15" t="n"/>
    </row>
    <row r="44">
      <c r="A44" s="12" t="inlineStr">
        <is>
          <t>Minda Corporation Ltd.</t>
        </is>
      </c>
      <c r="B44" s="30" t="inlineStr">
        <is>
          <t>INE842C01021</t>
        </is>
      </c>
      <c r="C44" s="30" t="inlineStr">
        <is>
          <t>Auto Components</t>
        </is>
      </c>
      <c r="D44" s="13" t="n">
        <v>1639058</v>
      </c>
      <c r="E44" s="14" t="n">
        <v>9239.370000000001</v>
      </c>
      <c r="F44" s="15" t="n">
        <v>0.007</v>
      </c>
      <c r="G44" s="15" t="n"/>
    </row>
    <row r="45">
      <c r="A45" s="12" t="inlineStr">
        <is>
          <t>Kotak Mahindra Bank Ltd.</t>
        </is>
      </c>
      <c r="B45" s="30" t="inlineStr">
        <is>
          <t>INE237A01028</t>
        </is>
      </c>
      <c r="C45" s="30" t="inlineStr">
        <is>
          <t>Banks</t>
        </is>
      </c>
      <c r="D45" s="13" t="n">
        <v>425754</v>
      </c>
      <c r="E45" s="14" t="n">
        <v>8950.200000000001</v>
      </c>
      <c r="F45" s="15" t="n">
        <v>0.0068</v>
      </c>
      <c r="G45" s="15" t="n"/>
    </row>
    <row r="46">
      <c r="A46" s="12" t="inlineStr">
        <is>
          <t>Power Finance Corporation Ltd.</t>
        </is>
      </c>
      <c r="B46" s="30" t="inlineStr">
        <is>
          <t>INE134E01011</t>
        </is>
      </c>
      <c r="C46" s="30" t="inlineStr">
        <is>
          <t>Finance</t>
        </is>
      </c>
      <c r="D46" s="13" t="n">
        <v>2214816</v>
      </c>
      <c r="E46" s="14" t="n">
        <v>8931.25</v>
      </c>
      <c r="F46" s="15" t="n">
        <v>0.0067</v>
      </c>
      <c r="G46" s="15" t="n"/>
    </row>
    <row r="47">
      <c r="A47" s="12" t="inlineStr">
        <is>
          <t>AU Small Finance Bank Ltd.</t>
        </is>
      </c>
      <c r="B47" s="30" t="inlineStr">
        <is>
          <t>INE949L01017</t>
        </is>
      </c>
      <c r="C47" s="30" t="inlineStr">
        <is>
          <t>Banks</t>
        </is>
      </c>
      <c r="D47" s="13" t="n">
        <v>1013024</v>
      </c>
      <c r="E47" s="14" t="n">
        <v>8892.83</v>
      </c>
      <c r="F47" s="15" t="n">
        <v>0.0067</v>
      </c>
      <c r="G47" s="15" t="n"/>
    </row>
    <row r="48">
      <c r="A48" s="12" t="inlineStr">
        <is>
          <t>Kaynes Technology India Ltd.</t>
        </is>
      </c>
      <c r="B48" s="30" t="inlineStr">
        <is>
          <t>INE918Z01012</t>
        </is>
      </c>
      <c r="C48" s="30" t="inlineStr">
        <is>
          <t>Industrial Manufacturing</t>
        </is>
      </c>
      <c r="D48" s="13" t="n">
        <v>132465</v>
      </c>
      <c r="E48" s="14" t="n">
        <v>8881.120000000001</v>
      </c>
      <c r="F48" s="15" t="n">
        <v>0.0067</v>
      </c>
      <c r="G48" s="15" t="n"/>
    </row>
    <row r="49">
      <c r="A49" s="12" t="inlineStr">
        <is>
          <t>Persistent Systems Ltd.</t>
        </is>
      </c>
      <c r="B49" s="30" t="inlineStr">
        <is>
          <t>INE262H01021</t>
        </is>
      </c>
      <c r="C49" s="30" t="inlineStr">
        <is>
          <t>IT - Software</t>
        </is>
      </c>
      <c r="D49" s="13" t="n">
        <v>149741</v>
      </c>
      <c r="E49" s="14" t="n">
        <v>8859.58</v>
      </c>
      <c r="F49" s="15" t="n">
        <v>0.0067</v>
      </c>
      <c r="G49" s="15" t="n"/>
    </row>
    <row r="50">
      <c r="A50" s="12" t="inlineStr">
        <is>
          <t>Bharat Electronics Ltd.</t>
        </is>
      </c>
      <c r="B50" s="30" t="inlineStr">
        <is>
          <t>INE263A01024</t>
        </is>
      </c>
      <c r="C50" s="30" t="inlineStr">
        <is>
          <t>Aerospace &amp; Defense</t>
        </is>
      </c>
      <c r="D50" s="13" t="n">
        <v>2042839</v>
      </c>
      <c r="E50" s="14" t="n">
        <v>8704.540000000001</v>
      </c>
      <c r="F50" s="15" t="n">
        <v>0.0066</v>
      </c>
      <c r="G50" s="15" t="n"/>
    </row>
    <row r="51">
      <c r="A51" s="12" t="inlineStr">
        <is>
          <t>Bajaj Finserv Ltd.</t>
        </is>
      </c>
      <c r="B51" s="30" t="inlineStr">
        <is>
          <t>INE918I01026</t>
        </is>
      </c>
      <c r="C51" s="30" t="inlineStr">
        <is>
          <t>Finance</t>
        </is>
      </c>
      <c r="D51" s="13" t="n">
        <v>391850</v>
      </c>
      <c r="E51" s="14" t="n">
        <v>8183</v>
      </c>
      <c r="F51" s="15" t="n">
        <v>0.0062</v>
      </c>
      <c r="G51" s="15" t="n"/>
    </row>
    <row r="52">
      <c r="A52" s="12" t="inlineStr">
        <is>
          <t>IDFC First Bank Ltd.</t>
        </is>
      </c>
      <c r="B52" s="30" t="inlineStr">
        <is>
          <t>INE092T01019</t>
        </is>
      </c>
      <c r="C52" s="30" t="inlineStr">
        <is>
          <t>Banks</t>
        </is>
      </c>
      <c r="D52" s="13" t="n">
        <v>10000000</v>
      </c>
      <c r="E52" s="14" t="n">
        <v>8177</v>
      </c>
      <c r="F52" s="15" t="n">
        <v>0.0062</v>
      </c>
      <c r="G52" s="15" t="n"/>
    </row>
    <row r="53">
      <c r="A53" s="12" t="inlineStr">
        <is>
          <t>RBL Bank Ltd.</t>
        </is>
      </c>
      <c r="B53" s="30" t="inlineStr">
        <is>
          <t>INE976G01028</t>
        </is>
      </c>
      <c r="C53" s="30" t="inlineStr">
        <is>
          <t>Banks</t>
        </is>
      </c>
      <c r="D53" s="13" t="n">
        <v>2500000</v>
      </c>
      <c r="E53" s="14" t="n">
        <v>8158.75</v>
      </c>
      <c r="F53" s="15" t="n">
        <v>0.0062</v>
      </c>
      <c r="G53" s="15" t="n"/>
    </row>
    <row r="54">
      <c r="A54" s="12" t="inlineStr">
        <is>
          <t>SBI Life Insurance Company Ltd.</t>
        </is>
      </c>
      <c r="B54" s="30" t="inlineStr">
        <is>
          <t>INE123W01016</t>
        </is>
      </c>
      <c r="C54" s="30" t="inlineStr">
        <is>
          <t>Insurance</t>
        </is>
      </c>
      <c r="D54" s="13" t="n">
        <v>415946</v>
      </c>
      <c r="E54" s="14" t="n">
        <v>8134.66</v>
      </c>
      <c r="F54" s="15" t="n">
        <v>0.0061</v>
      </c>
      <c r="G54" s="15" t="n"/>
    </row>
    <row r="55">
      <c r="A55" s="12" t="inlineStr">
        <is>
          <t>InterGlobe Aviation Ltd.</t>
        </is>
      </c>
      <c r="B55" s="30" t="inlineStr">
        <is>
          <t>INE646L01027</t>
        </is>
      </c>
      <c r="C55" s="30" t="inlineStr">
        <is>
          <t>Transport Services</t>
        </is>
      </c>
      <c r="D55" s="13" t="n">
        <v>144130</v>
      </c>
      <c r="E55" s="14" t="n">
        <v>8107.31</v>
      </c>
      <c r="F55" s="15" t="n">
        <v>0.0061</v>
      </c>
      <c r="G55" s="15" t="n"/>
    </row>
    <row r="56">
      <c r="A56" s="12" t="inlineStr">
        <is>
          <t>Glenmark Pharmaceuticals Ltd.</t>
        </is>
      </c>
      <c r="B56" s="30" t="inlineStr">
        <is>
          <t>INE935A01035</t>
        </is>
      </c>
      <c r="C56" s="30" t="inlineStr">
        <is>
          <t>Pharmaceuticals &amp; Biotechnology</t>
        </is>
      </c>
      <c r="D56" s="13" t="n">
        <v>427999</v>
      </c>
      <c r="E56" s="14" t="n">
        <v>8094.32</v>
      </c>
      <c r="F56" s="15" t="n">
        <v>0.0061</v>
      </c>
      <c r="G56" s="15" t="n"/>
    </row>
    <row r="57">
      <c r="A57" s="12" t="inlineStr">
        <is>
          <t>Indian Bank</t>
        </is>
      </c>
      <c r="B57" s="30" t="inlineStr">
        <is>
          <t>INE562A01011</t>
        </is>
      </c>
      <c r="C57" s="30" t="inlineStr">
        <is>
          <t>Banks</t>
        </is>
      </c>
      <c r="D57" s="13" t="n">
        <v>942107</v>
      </c>
      <c r="E57" s="14" t="n">
        <v>8089.87</v>
      </c>
      <c r="F57" s="15" t="n">
        <v>0.0061</v>
      </c>
      <c r="G57" s="15" t="n"/>
    </row>
    <row r="58">
      <c r="A58" s="12" t="inlineStr">
        <is>
          <t>Titan Company Ltd.</t>
        </is>
      </c>
      <c r="B58" s="30" t="inlineStr">
        <is>
          <t>INE280A01028</t>
        </is>
      </c>
      <c r="C58" s="30" t="inlineStr">
        <is>
          <t>Consumer Durables</t>
        </is>
      </c>
      <c r="D58" s="13" t="n">
        <v>210756</v>
      </c>
      <c r="E58" s="14" t="n">
        <v>7896.4</v>
      </c>
      <c r="F58" s="15" t="n">
        <v>0.006</v>
      </c>
      <c r="G58" s="15" t="n"/>
    </row>
    <row r="59">
      <c r="A59" s="12" t="inlineStr">
        <is>
          <t>Asian Paints Ltd.</t>
        </is>
      </c>
      <c r="B59" s="30" t="inlineStr">
        <is>
          <t>INE021A01026</t>
        </is>
      </c>
      <c r="C59" s="30" t="inlineStr">
        <is>
          <t>Consumer Durables</t>
        </is>
      </c>
      <c r="D59" s="13" t="n">
        <v>312340</v>
      </c>
      <c r="E59" s="14" t="n">
        <v>7842.23</v>
      </c>
      <c r="F59" s="15" t="n">
        <v>0.0059</v>
      </c>
      <c r="G59" s="15" t="n"/>
    </row>
    <row r="60">
      <c r="A60" s="12" t="inlineStr">
        <is>
          <t>Craftsman Automation Ltd.</t>
        </is>
      </c>
      <c r="B60" s="30" t="inlineStr">
        <is>
          <t>INE00LO01017</t>
        </is>
      </c>
      <c r="C60" s="30" t="inlineStr">
        <is>
          <t>Auto Components</t>
        </is>
      </c>
      <c r="D60" s="13" t="n">
        <v>113007</v>
      </c>
      <c r="E60" s="14" t="n">
        <v>7548.87</v>
      </c>
      <c r="F60" s="15" t="n">
        <v>0.0057</v>
      </c>
      <c r="G60" s="15" t="n"/>
    </row>
    <row r="61">
      <c r="A61" s="12" t="inlineStr">
        <is>
          <t>Tech Mahindra Ltd.</t>
        </is>
      </c>
      <c r="B61" s="30" t="inlineStr">
        <is>
          <t>INE669C01036</t>
        </is>
      </c>
      <c r="C61" s="30" t="inlineStr">
        <is>
          <t>IT - Software</t>
        </is>
      </c>
      <c r="D61" s="13" t="n">
        <v>528332</v>
      </c>
      <c r="E61" s="14" t="n">
        <v>7525.56</v>
      </c>
      <c r="F61" s="15" t="n">
        <v>0.0057</v>
      </c>
      <c r="G61" s="15" t="n"/>
    </row>
    <row r="62">
      <c r="A62" s="12" t="inlineStr">
        <is>
          <t>Indus Towers Ltd.</t>
        </is>
      </c>
      <c r="B62" s="30" t="inlineStr">
        <is>
          <t>INE121J01017</t>
        </is>
      </c>
      <c r="C62" s="30" t="inlineStr">
        <is>
          <t>Telecom - Services</t>
        </is>
      </c>
      <c r="D62" s="13" t="n">
        <v>1965798</v>
      </c>
      <c r="E62" s="14" t="n">
        <v>7147.64</v>
      </c>
      <c r="F62" s="15" t="n">
        <v>0.0054</v>
      </c>
      <c r="G62" s="15" t="n"/>
    </row>
    <row r="63">
      <c r="A63" s="12" t="inlineStr">
        <is>
          <t>Jyoti CNC Automation Ltd.</t>
        </is>
      </c>
      <c r="B63" s="30" t="inlineStr">
        <is>
          <t>INE980O01024</t>
        </is>
      </c>
      <c r="C63" s="30" t="inlineStr">
        <is>
          <t>Industrial Manufacturing</t>
        </is>
      </c>
      <c r="D63" s="13" t="n">
        <v>799458</v>
      </c>
      <c r="E63" s="14" t="n">
        <v>6907.32</v>
      </c>
      <c r="F63" s="15" t="n">
        <v>0.0052</v>
      </c>
      <c r="G63" s="15" t="n"/>
    </row>
    <row r="64">
      <c r="A64" s="12" t="inlineStr">
        <is>
          <t>Pidilite Industries Ltd.</t>
        </is>
      </c>
      <c r="B64" s="30" t="inlineStr">
        <is>
          <t>INE318A01026</t>
        </is>
      </c>
      <c r="C64" s="30" t="inlineStr">
        <is>
          <t>Chemicals &amp; Petrochemicals</t>
        </is>
      </c>
      <c r="D64" s="13" t="n">
        <v>474318</v>
      </c>
      <c r="E64" s="14" t="n">
        <v>6852</v>
      </c>
      <c r="F64" s="15" t="n">
        <v>0.0052</v>
      </c>
      <c r="G64" s="15" t="n"/>
    </row>
    <row r="65">
      <c r="A65" s="12" t="inlineStr">
        <is>
          <t>Dixon Technologies (India) Ltd.</t>
        </is>
      </c>
      <c r="B65" s="30" t="inlineStr">
        <is>
          <t>INE935N01020</t>
        </is>
      </c>
      <c r="C65" s="30" t="inlineStr">
        <is>
          <t>Consumer Durables</t>
        </is>
      </c>
      <c r="D65" s="13" t="n">
        <v>42416</v>
      </c>
      <c r="E65" s="14" t="n">
        <v>6571.94</v>
      </c>
      <c r="F65" s="15" t="n">
        <v>0.005</v>
      </c>
      <c r="G65" s="15" t="n"/>
    </row>
    <row r="66">
      <c r="A66" s="12" t="inlineStr">
        <is>
          <t>Vishal Mega Mart Ltd</t>
        </is>
      </c>
      <c r="B66" s="30" t="inlineStr">
        <is>
          <t>INE01EA01019</t>
        </is>
      </c>
      <c r="C66" s="30" t="inlineStr">
        <is>
          <t>Retailing</t>
        </is>
      </c>
      <c r="D66" s="13" t="n">
        <v>4500000</v>
      </c>
      <c r="E66" s="14" t="n">
        <v>6511.05</v>
      </c>
      <c r="F66" s="15" t="n">
        <v>0.0049</v>
      </c>
      <c r="G66" s="15" t="n"/>
    </row>
    <row r="67">
      <c r="A67" s="12" t="inlineStr">
        <is>
          <t>GE Vernova T&amp;D India Limited</t>
        </is>
      </c>
      <c r="B67" s="30" t="inlineStr">
        <is>
          <t>INE200A01026</t>
        </is>
      </c>
      <c r="C67" s="30" t="inlineStr">
        <is>
          <t>Electrical Equipment</t>
        </is>
      </c>
      <c r="D67" s="13" t="n">
        <v>208193</v>
      </c>
      <c r="E67" s="14" t="n">
        <v>6323.65</v>
      </c>
      <c r="F67" s="15" t="n">
        <v>0.0048</v>
      </c>
      <c r="G67" s="15" t="n"/>
    </row>
    <row r="68">
      <c r="A68" s="12" t="inlineStr">
        <is>
          <t>Hindustan Aeronautics Ltd.</t>
        </is>
      </c>
      <c r="B68" s="30" t="inlineStr">
        <is>
          <t>INE066F01020</t>
        </is>
      </c>
      <c r="C68" s="30" t="inlineStr">
        <is>
          <t>Aerospace &amp; Defense</t>
        </is>
      </c>
      <c r="D68" s="13" t="n">
        <v>134903</v>
      </c>
      <c r="E68" s="14" t="n">
        <v>6313.19</v>
      </c>
      <c r="F68" s="15" t="n">
        <v>0.0048</v>
      </c>
      <c r="G68" s="15" t="n"/>
    </row>
    <row r="69">
      <c r="A69" s="12" t="inlineStr">
        <is>
          <t>REC Ltd.</t>
        </is>
      </c>
      <c r="B69" s="30" t="inlineStr">
        <is>
          <t>INE020B01018</t>
        </is>
      </c>
      <c r="C69" s="30" t="inlineStr">
        <is>
          <t>Finance</t>
        </is>
      </c>
      <c r="D69" s="13" t="n">
        <v>1502743</v>
      </c>
      <c r="E69" s="14" t="n">
        <v>5633.03</v>
      </c>
      <c r="F69" s="15" t="n">
        <v>0.0043</v>
      </c>
      <c r="G69" s="15" t="n"/>
    </row>
    <row r="70">
      <c r="A70" s="12" t="inlineStr">
        <is>
          <t>Abbott India Ltd.</t>
        </is>
      </c>
      <c r="B70" s="30" t="inlineStr">
        <is>
          <t>INE358A01014</t>
        </is>
      </c>
      <c r="C70" s="30" t="inlineStr">
        <is>
          <t>Pharmaceuticals &amp; Biotechnology</t>
        </is>
      </c>
      <c r="D70" s="13" t="n">
        <v>17911</v>
      </c>
      <c r="E70" s="14" t="n">
        <v>5193.29</v>
      </c>
      <c r="F70" s="15" t="n">
        <v>0.0039</v>
      </c>
      <c r="G70" s="15" t="n"/>
    </row>
    <row r="71">
      <c r="A71" s="12" t="inlineStr">
        <is>
          <t>Punjab National Bank</t>
        </is>
      </c>
      <c r="B71" s="30" t="inlineStr">
        <is>
          <t>INE160A01022</t>
        </is>
      </c>
      <c r="C71" s="30" t="inlineStr">
        <is>
          <t>Banks</t>
        </is>
      </c>
      <c r="D71" s="13" t="n">
        <v>4130121</v>
      </c>
      <c r="E71" s="14" t="n">
        <v>5075.51</v>
      </c>
      <c r="F71" s="15" t="n">
        <v>0.0038</v>
      </c>
      <c r="G71" s="15" t="n"/>
    </row>
    <row r="72">
      <c r="A72" s="12" t="inlineStr">
        <is>
          <t>Union Bank of India</t>
        </is>
      </c>
      <c r="B72" s="30" t="inlineStr">
        <is>
          <t>INE692A01016</t>
        </is>
      </c>
      <c r="C72" s="30" t="inlineStr">
        <is>
          <t>Banks</t>
        </is>
      </c>
      <c r="D72" s="13" t="n">
        <v>3394837</v>
      </c>
      <c r="E72" s="14" t="n">
        <v>5047.1</v>
      </c>
      <c r="F72" s="15" t="n">
        <v>0.0038</v>
      </c>
      <c r="G72" s="15" t="n"/>
    </row>
    <row r="73">
      <c r="A73" s="12" t="inlineStr">
        <is>
          <t>Max Healthcare Institute Ltd.</t>
        </is>
      </c>
      <c r="B73" s="30" t="inlineStr">
        <is>
          <t>INE027H01010</t>
        </is>
      </c>
      <c r="C73" s="30" t="inlineStr">
        <is>
          <t>Healthcare Services</t>
        </is>
      </c>
      <c r="D73" s="13" t="n">
        <v>432411</v>
      </c>
      <c r="E73" s="14" t="n">
        <v>4963.21</v>
      </c>
      <c r="F73" s="15" t="n">
        <v>0.0037</v>
      </c>
      <c r="G73" s="15" t="n"/>
    </row>
    <row r="74">
      <c r="A74" s="12" t="inlineStr">
        <is>
          <t>SJVN Ltd.</t>
        </is>
      </c>
      <c r="B74" s="30" t="inlineStr">
        <is>
          <t>INE002L01015</t>
        </is>
      </c>
      <c r="C74" s="30" t="inlineStr">
        <is>
          <t>Power</t>
        </is>
      </c>
      <c r="D74" s="13" t="n">
        <v>5486014</v>
      </c>
      <c r="E74" s="14" t="n">
        <v>4829.34</v>
      </c>
      <c r="F74" s="15" t="n">
        <v>0.0036</v>
      </c>
      <c r="G74" s="15" t="n"/>
    </row>
    <row r="75">
      <c r="A75" s="12" t="inlineStr">
        <is>
          <t>Schaeffler India Ltd.</t>
        </is>
      </c>
      <c r="B75" s="30" t="inlineStr">
        <is>
          <t>INE513A01022</t>
        </is>
      </c>
      <c r="C75" s="30" t="inlineStr">
        <is>
          <t>Auto Components</t>
        </is>
      </c>
      <c r="D75" s="13" t="n">
        <v>117682</v>
      </c>
      <c r="E75" s="14" t="n">
        <v>4732.46</v>
      </c>
      <c r="F75" s="15" t="n">
        <v>0.0036</v>
      </c>
      <c r="G75" s="15" t="n"/>
    </row>
    <row r="76">
      <c r="A76" s="12" t="inlineStr">
        <is>
          <t>Avenue Supermarts Ltd.</t>
        </is>
      </c>
      <c r="B76" s="30" t="inlineStr">
        <is>
          <t>INE192R01011</t>
        </is>
      </c>
      <c r="C76" s="30" t="inlineStr">
        <is>
          <t>Retailing</t>
        </is>
      </c>
      <c r="D76" s="13" t="n">
        <v>111168</v>
      </c>
      <c r="E76" s="14" t="n">
        <v>4617.36</v>
      </c>
      <c r="F76" s="15" t="n">
        <v>0.0035</v>
      </c>
      <c r="G76" s="15" t="n"/>
    </row>
    <row r="77">
      <c r="A77" s="12" t="inlineStr">
        <is>
          <t>Mphasis Ltd.</t>
        </is>
      </c>
      <c r="B77" s="30" t="inlineStr">
        <is>
          <t>INE356A01018</t>
        </is>
      </c>
      <c r="C77" s="30" t="inlineStr">
        <is>
          <t>IT - Software</t>
        </is>
      </c>
      <c r="D77" s="13" t="n">
        <v>165877</v>
      </c>
      <c r="E77" s="14" t="n">
        <v>4585.5</v>
      </c>
      <c r="F77" s="15" t="n">
        <v>0.0035</v>
      </c>
      <c r="G77" s="15" t="n"/>
    </row>
    <row r="78">
      <c r="A78" s="12" t="inlineStr">
        <is>
          <t>Aarti Industries Ltd.</t>
        </is>
      </c>
      <c r="B78" s="30" t="inlineStr">
        <is>
          <t>INE769A01020</t>
        </is>
      </c>
      <c r="C78" s="30" t="inlineStr">
        <is>
          <t>Chemicals &amp; Petrochemicals</t>
        </is>
      </c>
      <c r="D78" s="13" t="n">
        <v>1199098</v>
      </c>
      <c r="E78" s="14" t="n">
        <v>4555.97</v>
      </c>
      <c r="F78" s="15" t="n">
        <v>0.0034</v>
      </c>
      <c r="G78" s="15" t="n"/>
    </row>
    <row r="79">
      <c r="A79" s="12" t="inlineStr">
        <is>
          <t>Coforge Ltd.</t>
        </is>
      </c>
      <c r="B79" s="30" t="inlineStr">
        <is>
          <t>INE591G01025</t>
        </is>
      </c>
      <c r="C79" s="30" t="inlineStr">
        <is>
          <t>IT - Software</t>
        </is>
      </c>
      <c r="D79" s="13" t="n">
        <v>250613</v>
      </c>
      <c r="E79" s="14" t="n">
        <v>4456.15</v>
      </c>
      <c r="F79" s="15" t="n">
        <v>0.0034</v>
      </c>
      <c r="G79" s="15" t="n"/>
    </row>
    <row r="80">
      <c r="A80" s="12" t="inlineStr">
        <is>
          <t>Coromandel International Ltd.</t>
        </is>
      </c>
      <c r="B80" s="30" t="inlineStr">
        <is>
          <t>INE169A01031</t>
        </is>
      </c>
      <c r="C80" s="30" t="inlineStr">
        <is>
          <t>Fertilizers &amp; Agrochemicals</t>
        </is>
      </c>
      <c r="D80" s="13" t="n">
        <v>208693</v>
      </c>
      <c r="E80" s="14" t="n">
        <v>4433.89</v>
      </c>
      <c r="F80" s="15" t="n">
        <v>0.0033</v>
      </c>
      <c r="G80" s="15" t="n"/>
    </row>
    <row r="81">
      <c r="A81" s="12" t="inlineStr">
        <is>
          <t>Housing &amp; Urban Development Corp Ltd.</t>
        </is>
      </c>
      <c r="B81" s="30" t="inlineStr">
        <is>
          <t>INE031A01017</t>
        </is>
      </c>
      <c r="C81" s="30" t="inlineStr">
        <is>
          <t>Finance</t>
        </is>
      </c>
      <c r="D81" s="13" t="n">
        <v>1835964</v>
      </c>
      <c r="E81" s="14" t="n">
        <v>4351.23</v>
      </c>
      <c r="F81" s="15" t="n">
        <v>0.0033</v>
      </c>
      <c r="G81" s="15" t="n"/>
    </row>
    <row r="82">
      <c r="A82" s="12" t="inlineStr">
        <is>
          <t>360 One Wam Ltd.</t>
        </is>
      </c>
      <c r="B82" s="30" t="inlineStr">
        <is>
          <t>INE466L01038</t>
        </is>
      </c>
      <c r="C82" s="30" t="inlineStr">
        <is>
          <t>Capital Markets</t>
        </is>
      </c>
      <c r="D82" s="13" t="n">
        <v>400000</v>
      </c>
      <c r="E82" s="14" t="n">
        <v>4322.8</v>
      </c>
      <c r="F82" s="15" t="n">
        <v>0.0033</v>
      </c>
      <c r="G82" s="15" t="n"/>
    </row>
    <row r="83">
      <c r="A83" s="12" t="inlineStr">
        <is>
          <t>Trent Ltd.</t>
        </is>
      </c>
      <c r="B83" s="30" t="inlineStr">
        <is>
          <t>INE849A01020</t>
        </is>
      </c>
      <c r="C83" s="30" t="inlineStr">
        <is>
          <t>Retailing</t>
        </is>
      </c>
      <c r="D83" s="13" t="n">
        <v>86996</v>
      </c>
      <c r="E83" s="14" t="n">
        <v>4083.85</v>
      </c>
      <c r="F83" s="15" t="n">
        <v>0.0031</v>
      </c>
      <c r="G83" s="15" t="n"/>
    </row>
    <row r="84">
      <c r="A84" s="12" t="inlineStr">
        <is>
          <t>BROOKFIELD INDIA REAL ESTATE TRUST</t>
        </is>
      </c>
      <c r="B84" s="30" t="inlineStr">
        <is>
          <t>INE0FDU25010</t>
        </is>
      </c>
      <c r="C84" s="30" t="inlineStr">
        <is>
          <t>Realty</t>
        </is>
      </c>
      <c r="D84" s="13" t="n">
        <v>987600</v>
      </c>
      <c r="E84" s="14" t="n">
        <v>3388.55</v>
      </c>
      <c r="F84" s="15" t="n">
        <v>0.0026</v>
      </c>
      <c r="G84" s="15" t="n"/>
    </row>
    <row r="85">
      <c r="A85" s="12" t="inlineStr">
        <is>
          <t>Page Industries Ltd.</t>
        </is>
      </c>
      <c r="B85" s="30" t="inlineStr">
        <is>
          <t>INE761H01022</t>
        </is>
      </c>
      <c r="C85" s="30" t="inlineStr">
        <is>
          <t>Textiles &amp; Apparels</t>
        </is>
      </c>
      <c r="D85" s="13" t="n">
        <v>6870</v>
      </c>
      <c r="E85" s="14" t="n">
        <v>2830.44</v>
      </c>
      <c r="F85" s="15" t="n">
        <v>0.0021</v>
      </c>
      <c r="G85" s="15" t="n"/>
    </row>
    <row r="86">
      <c r="A86" s="12" t="inlineStr">
        <is>
          <t>GlaxoSmithKline Pharmaceuticals Ltd.</t>
        </is>
      </c>
      <c r="B86" s="30" t="inlineStr">
        <is>
          <t>INE159A01016</t>
        </is>
      </c>
      <c r="C86" s="30" t="inlineStr">
        <is>
          <t>Pharmaceuticals &amp; Biotechnology</t>
        </is>
      </c>
      <c r="D86" s="13" t="n">
        <v>107514</v>
      </c>
      <c r="E86" s="14" t="n">
        <v>2815.36</v>
      </c>
      <c r="F86" s="15" t="n">
        <v>0.0021</v>
      </c>
      <c r="G86" s="15" t="n"/>
    </row>
    <row r="87">
      <c r="A87" s="12" t="inlineStr">
        <is>
          <t>Brigade Enterprises Ltd.</t>
        </is>
      </c>
      <c r="B87" s="30" t="inlineStr">
        <is>
          <t>INE791I01019</t>
        </is>
      </c>
      <c r="C87" s="30" t="inlineStr">
        <is>
          <t>Realty</t>
        </is>
      </c>
      <c r="D87" s="13" t="n">
        <v>246298</v>
      </c>
      <c r="E87" s="14" t="n">
        <v>2555.83</v>
      </c>
      <c r="F87" s="15" t="n">
        <v>0.0019</v>
      </c>
      <c r="G87" s="15" t="n"/>
    </row>
    <row r="88">
      <c r="A88" s="12" t="inlineStr">
        <is>
          <t>PG Electroplast Ltd.</t>
        </is>
      </c>
      <c r="B88" s="30" t="inlineStr">
        <is>
          <t>INE457L01029</t>
        </is>
      </c>
      <c r="C88" s="30" t="inlineStr">
        <is>
          <t>Consumer Durables</t>
        </is>
      </c>
      <c r="D88" s="13" t="n">
        <v>370653</v>
      </c>
      <c r="E88" s="14" t="n">
        <v>2116.24</v>
      </c>
      <c r="F88" s="15" t="n">
        <v>0.0016</v>
      </c>
      <c r="G88" s="15" t="n"/>
    </row>
    <row r="89">
      <c r="A89" s="12" t="inlineStr">
        <is>
          <t>JSW Energy Ltd.</t>
        </is>
      </c>
      <c r="B89" s="30" t="inlineStr">
        <is>
          <t>INE121E01018</t>
        </is>
      </c>
      <c r="C89" s="30" t="inlineStr">
        <is>
          <t>Power</t>
        </is>
      </c>
      <c r="D89" s="13" t="n">
        <v>383000</v>
      </c>
      <c r="E89" s="14" t="n">
        <v>2020.13</v>
      </c>
      <c r="F89" s="15" t="n">
        <v>0.0015</v>
      </c>
      <c r="G89" s="15" t="n"/>
    </row>
    <row r="90">
      <c r="A90" s="12" t="inlineStr">
        <is>
          <t>Tata Capital Ltd.</t>
        </is>
      </c>
      <c r="B90" s="30" t="inlineStr">
        <is>
          <t>INE976I01016</t>
        </is>
      </c>
      <c r="C90" s="30" t="inlineStr">
        <is>
          <t>Finance</t>
        </is>
      </c>
      <c r="D90" s="13" t="n">
        <v>613502</v>
      </c>
      <c r="E90" s="14" t="n">
        <v>2007.99</v>
      </c>
      <c r="F90" s="15" t="n">
        <v>0.0015</v>
      </c>
      <c r="G90" s="15" t="n"/>
    </row>
    <row r="91">
      <c r="A91" s="12" t="inlineStr">
        <is>
          <t>JSW Cement Ltd.</t>
        </is>
      </c>
      <c r="B91" s="30" t="inlineStr">
        <is>
          <t>INE718I01012</t>
        </is>
      </c>
      <c r="C91" s="30" t="inlineStr">
        <is>
          <t>Cement &amp; Cement Products</t>
        </is>
      </c>
      <c r="D91" s="13" t="n">
        <v>1439361</v>
      </c>
      <c r="E91" s="14" t="n">
        <v>1963.86</v>
      </c>
      <c r="F91" s="15" t="n">
        <v>0.0015</v>
      </c>
      <c r="G91" s="15" t="n"/>
    </row>
    <row r="92">
      <c r="A92" s="12" t="inlineStr">
        <is>
          <t>Carraro India Ltd.</t>
        </is>
      </c>
      <c r="B92" s="30" t="inlineStr">
        <is>
          <t>INE0V7W01012</t>
        </is>
      </c>
      <c r="C92" s="30" t="inlineStr">
        <is>
          <t>Auto Components</t>
        </is>
      </c>
      <c r="D92" s="13" t="n">
        <v>277682</v>
      </c>
      <c r="E92" s="14" t="n">
        <v>1453.53</v>
      </c>
      <c r="F92" s="15" t="n">
        <v>0.0011</v>
      </c>
      <c r="G92" s="15" t="n"/>
    </row>
    <row r="93">
      <c r="A93" s="12" t="inlineStr">
        <is>
          <t>Indiqube Spaces Ltd.</t>
        </is>
      </c>
      <c r="B93" s="30" t="inlineStr">
        <is>
          <t>INE06ST01018</t>
        </is>
      </c>
      <c r="C93" s="30" t="inlineStr">
        <is>
          <t>Commercial Services &amp; Supplies</t>
        </is>
      </c>
      <c r="D93" s="13" t="n">
        <v>510707</v>
      </c>
      <c r="E93" s="14" t="n">
        <v>1089.34</v>
      </c>
      <c r="F93" s="15" t="n">
        <v>0.0008</v>
      </c>
      <c r="G93" s="15" t="n"/>
    </row>
    <row r="94">
      <c r="A94" s="12" t="inlineStr">
        <is>
          <t>Vikram Solar Ltd.</t>
        </is>
      </c>
      <c r="B94" s="30" t="inlineStr">
        <is>
          <t>INE078V01014</t>
        </is>
      </c>
      <c r="C94" s="30" t="inlineStr">
        <is>
          <t>Electrical Equipment</t>
        </is>
      </c>
      <c r="D94" s="13" t="n">
        <v>300000</v>
      </c>
      <c r="E94" s="14" t="n">
        <v>978.75</v>
      </c>
      <c r="F94" s="15" t="n">
        <v>0.0007</v>
      </c>
      <c r="G94" s="15" t="n"/>
    </row>
    <row r="95">
      <c r="A95" s="12" t="inlineStr">
        <is>
          <t>IndusInd Bank Ltd.</t>
        </is>
      </c>
      <c r="B95" s="30" t="inlineStr">
        <is>
          <t>INE095A01012</t>
        </is>
      </c>
      <c r="C95" s="30" t="inlineStr">
        <is>
          <t>Banks</t>
        </is>
      </c>
      <c r="D95" s="13" t="n">
        <v>97300</v>
      </c>
      <c r="E95" s="14" t="n">
        <v>773.34</v>
      </c>
      <c r="F95" s="15" t="n">
        <v>0.0005999999999999999</v>
      </c>
      <c r="G95" s="15" t="n"/>
    </row>
    <row r="96">
      <c r="A96" s="12" t="inlineStr">
        <is>
          <t>The Federal Bank Ltd.</t>
        </is>
      </c>
      <c r="B96" s="30" t="inlineStr">
        <is>
          <t>INE171A01029</t>
        </is>
      </c>
      <c r="C96" s="30" t="inlineStr">
        <is>
          <t>Banks</t>
        </is>
      </c>
      <c r="D96" s="13" t="n">
        <v>215000</v>
      </c>
      <c r="E96" s="14" t="n">
        <v>508.71</v>
      </c>
      <c r="F96" s="15" t="n">
        <v>0.0004</v>
      </c>
      <c r="G96" s="15" t="n"/>
    </row>
    <row r="97">
      <c r="A97" s="12" t="inlineStr">
        <is>
          <t>HDB Financial Services Ltd.</t>
        </is>
      </c>
      <c r="B97" s="30" t="inlineStr">
        <is>
          <t>INE756I01012</t>
        </is>
      </c>
      <c r="C97" s="30" t="inlineStr">
        <is>
          <t>Finance</t>
        </is>
      </c>
      <c r="D97" s="13" t="n">
        <v>47892</v>
      </c>
      <c r="E97" s="14" t="n">
        <v>350.23</v>
      </c>
      <c r="F97" s="15" t="n">
        <v>0.0003</v>
      </c>
      <c r="G97" s="15" t="n"/>
    </row>
    <row r="98">
      <c r="A98" s="12" t="inlineStr">
        <is>
          <t>Seshaasai Technologies Ltd.</t>
        </is>
      </c>
      <c r="B98" s="30" t="inlineStr">
        <is>
          <t>INE04VU01023</t>
        </is>
      </c>
      <c r="C98" s="30" t="inlineStr">
        <is>
          <t>Financial Technology (Fintech)</t>
        </is>
      </c>
      <c r="D98" s="13" t="n">
        <v>87918</v>
      </c>
      <c r="E98" s="14" t="n">
        <v>328.59</v>
      </c>
      <c r="F98" s="15" t="n">
        <v>0.0002</v>
      </c>
      <c r="G98" s="15" t="n"/>
    </row>
    <row r="99">
      <c r="A99" s="12" t="inlineStr">
        <is>
          <t>Canara Robeco Asset Mgmt Co Ltd.</t>
        </is>
      </c>
      <c r="B99" s="30" t="inlineStr">
        <is>
          <t>INE218I01013</t>
        </is>
      </c>
      <c r="C99" s="30" t="inlineStr">
        <is>
          <t>Capital Markets</t>
        </is>
      </c>
      <c r="D99" s="13" t="n">
        <v>34733</v>
      </c>
      <c r="E99" s="14" t="n">
        <v>110.05</v>
      </c>
      <c r="F99" s="15" t="n">
        <v>0.0001</v>
      </c>
      <c r="G99" s="15" t="n"/>
    </row>
    <row r="100">
      <c r="A100" s="12" t="inlineStr">
        <is>
          <t>Yes Bank Ltd.</t>
        </is>
      </c>
      <c r="B100" s="30" t="inlineStr">
        <is>
          <t>INE528G01035</t>
        </is>
      </c>
      <c r="C100" s="30" t="inlineStr">
        <is>
          <t>Banks</t>
        </is>
      </c>
      <c r="D100" s="13" t="n">
        <v>311000</v>
      </c>
      <c r="E100" s="14" t="n">
        <v>70.72</v>
      </c>
      <c r="F100" s="15" t="n">
        <v>0.0001</v>
      </c>
      <c r="G100" s="15" t="n"/>
    </row>
    <row r="101">
      <c r="A101" s="12" t="inlineStr">
        <is>
          <t>Adani Ports &amp; Special Economic Zone Ltd.</t>
        </is>
      </c>
      <c r="B101" s="30" t="inlineStr">
        <is>
          <t>INE742F01042</t>
        </is>
      </c>
      <c r="C101" s="30" t="inlineStr">
        <is>
          <t>Transport Infrastructure</t>
        </is>
      </c>
      <c r="D101" s="13" t="n">
        <v>950</v>
      </c>
      <c r="E101" s="14" t="n">
        <v>13.79</v>
      </c>
      <c r="F101" s="15" t="n">
        <v>0</v>
      </c>
      <c r="G101" s="15" t="n"/>
    </row>
    <row r="102">
      <c r="A102" s="12" t="inlineStr">
        <is>
          <t>Cholamandalam Investment &amp; Finance Company Ltd.</t>
        </is>
      </c>
      <c r="B102" s="30" t="inlineStr">
        <is>
          <t>INE121A01024</t>
        </is>
      </c>
      <c r="C102" s="30" t="inlineStr">
        <is>
          <t>Finance</t>
        </is>
      </c>
      <c r="D102" s="13" t="n">
        <v>4</v>
      </c>
      <c r="E102" s="14" t="n">
        <v>0.07000000000000001</v>
      </c>
      <c r="F102" s="15" t="n">
        <v>0</v>
      </c>
      <c r="G102" s="15" t="n"/>
    </row>
    <row r="103">
      <c r="A103" s="16" t="inlineStr">
        <is>
          <t>Sub Total</t>
        </is>
      </c>
      <c r="B103" s="31" t="n"/>
      <c r="C103" s="31" t="n"/>
      <c r="D103" s="17" t="n"/>
      <c r="E103" s="37" t="n">
        <v>1069988.5</v>
      </c>
      <c r="F103" s="38" t="n">
        <v>0.8083</v>
      </c>
      <c r="G103" s="20" t="n"/>
    </row>
    <row r="104">
      <c r="A104" s="16" t="n"/>
      <c r="B104" s="31" t="n"/>
      <c r="C104" s="31" t="n"/>
      <c r="D104" s="17" t="n"/>
      <c r="E104" s="41" t="n"/>
      <c r="F104" s="20" t="n"/>
      <c r="G104" s="20" t="n"/>
    </row>
    <row r="105">
      <c r="A105" s="16" t="inlineStr">
        <is>
          <t>(b ) Investment CCD</t>
        </is>
      </c>
      <c r="B105" s="30" t="n"/>
      <c r="C105" s="30" t="n"/>
      <c r="D105" s="13" t="n"/>
      <c r="E105" s="65" t="n"/>
      <c r="F105" s="66" t="n"/>
      <c r="G105" s="15" t="n"/>
    </row>
    <row r="106">
      <c r="A106" s="12" t="inlineStr">
        <is>
          <t>7.5% CHOLAMANDALM INV &amp; FIN CCD 30-09-26**</t>
        </is>
      </c>
      <c r="B106" s="30" t="inlineStr">
        <is>
          <t>INE121A08PJ0</t>
        </is>
      </c>
      <c r="C106" s="30" t="n"/>
      <c r="D106" s="13" t="n">
        <v>9000</v>
      </c>
      <c r="E106" s="14" t="n">
        <v>10706.04</v>
      </c>
      <c r="F106" s="15" t="n">
        <v>0.0081</v>
      </c>
      <c r="G106" s="15" t="n">
        <v>0.07149999999999999</v>
      </c>
    </row>
    <row r="107">
      <c r="A107" s="12" t="inlineStr">
        <is>
          <t>6.5% SAMVARDHANA MOTHERSON CCD 20-09-27**</t>
        </is>
      </c>
      <c r="B107" s="30" t="inlineStr">
        <is>
          <t>INE775A08105</t>
        </is>
      </c>
      <c r="C107" s="30" t="n"/>
      <c r="D107" s="13" t="n">
        <v>4880</v>
      </c>
      <c r="E107" s="14" t="n">
        <v>3318.4</v>
      </c>
      <c r="F107" s="15" t="n">
        <v>0.0025</v>
      </c>
      <c r="G107" s="15" t="n">
        <v>0.314437</v>
      </c>
    </row>
    <row r="108">
      <c r="A108" s="16" t="inlineStr">
        <is>
          <t>Sub Total</t>
        </is>
      </c>
      <c r="B108" s="30" t="n"/>
      <c r="C108" s="30" t="n"/>
      <c r="D108" s="13" t="n"/>
      <c r="E108" s="37">
        <f>SUM(E106:E107)</f>
        <v/>
      </c>
      <c r="F108" s="38">
        <f>SUM(F106:F107)</f>
        <v/>
      </c>
      <c r="G108" s="20" t="n"/>
    </row>
    <row r="109">
      <c r="A109" s="16" t="n"/>
      <c r="B109" s="31" t="n"/>
      <c r="C109" s="31" t="n"/>
      <c r="D109" s="17" t="n"/>
      <c r="E109" s="41" t="n"/>
      <c r="F109" s="20" t="n"/>
      <c r="G109" s="20" t="n"/>
    </row>
    <row r="110">
      <c r="A110" s="12" t="n"/>
      <c r="B110" s="30" t="n"/>
      <c r="C110" s="30" t="n"/>
      <c r="D110" s="13" t="n"/>
      <c r="E110" s="14" t="n"/>
      <c r="F110" s="15" t="n"/>
      <c r="G110" s="15" t="n"/>
    </row>
    <row r="111">
      <c r="A111" s="21" t="inlineStr">
        <is>
          <t>TOTAL</t>
        </is>
      </c>
      <c r="B111" s="32" t="n"/>
      <c r="C111" s="32" t="n"/>
      <c r="D111" s="22" t="n"/>
      <c r="E111" s="37" t="n">
        <v>1084012.94</v>
      </c>
      <c r="F111" s="38" t="n">
        <v>0.8189000000000001</v>
      </c>
      <c r="G111" s="20" t="n"/>
    </row>
    <row r="112">
      <c r="A112" s="12" t="n"/>
      <c r="B112" s="30" t="n"/>
      <c r="C112" s="30" t="n"/>
      <c r="D112" s="13" t="n"/>
      <c r="E112" s="14" t="n"/>
      <c r="F112" s="15" t="n"/>
      <c r="G112" s="15" t="n"/>
    </row>
    <row r="113">
      <c r="A113" s="16" t="inlineStr">
        <is>
          <t>Derivatives</t>
        </is>
      </c>
      <c r="B113" s="30" t="n"/>
      <c r="C113" s="30" t="n"/>
      <c r="D113" s="13" t="n"/>
      <c r="E113" s="14" t="n"/>
      <c r="F113" s="15" t="n"/>
      <c r="G113" s="15" t="n"/>
    </row>
    <row r="114">
      <c r="A114" s="16" t="inlineStr">
        <is>
          <t>(a) Index/Stock Future</t>
        </is>
      </c>
      <c r="B114" s="30" t="n"/>
      <c r="C114" s="30" t="n"/>
      <c r="D114" s="13" t="n"/>
      <c r="E114" s="14" t="n"/>
      <c r="F114" s="15" t="n"/>
      <c r="G114" s="15" t="n"/>
    </row>
    <row r="115">
      <c r="A115" s="12" t="inlineStr">
        <is>
          <t>Cholamandalam Investment &amp; Finance Company Ltd.25/11/2025</t>
        </is>
      </c>
      <c r="B115" s="30" t="n"/>
      <c r="C115" s="30" t="inlineStr">
        <is>
          <t>Finance</t>
        </is>
      </c>
      <c r="D115" s="13" t="n">
        <v>425625</v>
      </c>
      <c r="E115" s="14" t="n">
        <v>7209.24</v>
      </c>
      <c r="F115" s="15" t="n">
        <v>0.005445</v>
      </c>
      <c r="G115" s="15" t="n"/>
    </row>
    <row r="116">
      <c r="A116" s="12" t="inlineStr">
        <is>
          <t>Avenue Supermarts Ltd.25/11/2025</t>
        </is>
      </c>
      <c r="B116" s="30" t="n"/>
      <c r="C116" s="30" t="inlineStr">
        <is>
          <t>Retailing</t>
        </is>
      </c>
      <c r="D116" s="13" t="n">
        <v>145050</v>
      </c>
      <c r="E116" s="14" t="n">
        <v>6054.97</v>
      </c>
      <c r="F116" s="15" t="n">
        <v>0.004573</v>
      </c>
      <c r="G116" s="15" t="n"/>
    </row>
    <row r="117">
      <c r="A117" s="12" t="inlineStr">
        <is>
          <t>Page Industries Ltd.25/11/2025</t>
        </is>
      </c>
      <c r="B117" s="30" t="n"/>
      <c r="C117" s="30" t="inlineStr">
        <is>
          <t>Textiles &amp; Apparels</t>
        </is>
      </c>
      <c r="D117" s="13" t="n">
        <v>7695</v>
      </c>
      <c r="E117" s="14" t="n">
        <v>3131.1</v>
      </c>
      <c r="F117" s="15" t="n">
        <v>0.002365</v>
      </c>
      <c r="G117" s="15" t="n"/>
    </row>
    <row r="118">
      <c r="A118" s="12" t="inlineStr">
        <is>
          <t>Adani Ports &amp; Special Economic Zone Ltd.25/11/2025</t>
        </is>
      </c>
      <c r="B118" s="30" t="n"/>
      <c r="C118" s="30" t="inlineStr">
        <is>
          <t>Transport Infrastructure</t>
        </is>
      </c>
      <c r="D118" s="42" t="n">
        <v>-950</v>
      </c>
      <c r="E118" s="23" t="n">
        <v>-13.87</v>
      </c>
      <c r="F118" s="24" t="n">
        <v>-1e-05</v>
      </c>
      <c r="G118" s="15" t="n"/>
    </row>
    <row r="119">
      <c r="A119" s="12" t="inlineStr">
        <is>
          <t>AU Small Finance Bank Ltd.25/11/2025</t>
        </is>
      </c>
      <c r="B119" s="30" t="n"/>
      <c r="C119" s="30" t="inlineStr">
        <is>
          <t>Banks</t>
        </is>
      </c>
      <c r="D119" s="42" t="n">
        <v>-2000</v>
      </c>
      <c r="E119" s="23" t="n">
        <v>-17.64</v>
      </c>
      <c r="F119" s="24" t="n">
        <v>-1.3e-05</v>
      </c>
      <c r="G119" s="15" t="n"/>
    </row>
    <row r="120">
      <c r="A120" s="12" t="inlineStr">
        <is>
          <t>Yes Bank Ltd.25/11/2025</t>
        </is>
      </c>
      <c r="B120" s="30" t="n"/>
      <c r="C120" s="30" t="inlineStr">
        <is>
          <t>Banks</t>
        </is>
      </c>
      <c r="D120" s="42" t="n">
        <v>-311000</v>
      </c>
      <c r="E120" s="23" t="n">
        <v>-71.06</v>
      </c>
      <c r="F120" s="24" t="n">
        <v>-5.3e-05</v>
      </c>
      <c r="G120" s="15" t="n"/>
    </row>
    <row r="121">
      <c r="A121" s="12" t="inlineStr">
        <is>
          <t>Titan Company Ltd.25/11/2025</t>
        </is>
      </c>
      <c r="B121" s="30" t="n"/>
      <c r="C121" s="30" t="inlineStr">
        <is>
          <t>Consumer Durables</t>
        </is>
      </c>
      <c r="D121" s="42" t="n">
        <v>-6475</v>
      </c>
      <c r="E121" s="23" t="n">
        <v>-244.04</v>
      </c>
      <c r="F121" s="24" t="n">
        <v>-0.000184</v>
      </c>
      <c r="G121" s="15" t="n"/>
    </row>
    <row r="122">
      <c r="A122" s="12" t="inlineStr">
        <is>
          <t>ITC Ltd.25/11/2025</t>
        </is>
      </c>
      <c r="B122" s="30" t="n"/>
      <c r="C122" s="30" t="inlineStr">
        <is>
          <t>Diversified FMCG</t>
        </is>
      </c>
      <c r="D122" s="42" t="n">
        <v>-84800</v>
      </c>
      <c r="E122" s="23" t="n">
        <v>-358.7</v>
      </c>
      <c r="F122" s="24" t="n">
        <v>-0.00027</v>
      </c>
      <c r="G122" s="15" t="n"/>
    </row>
    <row r="123">
      <c r="A123" s="12" t="inlineStr">
        <is>
          <t>The Federal Bank Ltd.25/11/2025</t>
        </is>
      </c>
      <c r="B123" s="30" t="n"/>
      <c r="C123" s="30" t="inlineStr">
        <is>
          <t>Banks</t>
        </is>
      </c>
      <c r="D123" s="42" t="n">
        <v>-215000</v>
      </c>
      <c r="E123" s="23" t="n">
        <v>-510.54</v>
      </c>
      <c r="F123" s="24" t="n">
        <v>-0.000385</v>
      </c>
      <c r="G123" s="15" t="n"/>
    </row>
    <row r="124">
      <c r="A124" s="12" t="inlineStr">
        <is>
          <t>IndusInd Bank Ltd.25/11/2025</t>
        </is>
      </c>
      <c r="B124" s="30" t="n"/>
      <c r="C124" s="30" t="inlineStr">
        <is>
          <t>Banks</t>
        </is>
      </c>
      <c r="D124" s="42" t="n">
        <v>-97300</v>
      </c>
      <c r="E124" s="23" t="n">
        <v>-776.75</v>
      </c>
      <c r="F124" s="24" t="n">
        <v>-0.000586</v>
      </c>
      <c r="G124" s="15" t="n"/>
    </row>
    <row r="125">
      <c r="A125" s="12" t="inlineStr">
        <is>
          <t>Indus Towers Ltd.25/11/2025</t>
        </is>
      </c>
      <c r="B125" s="30" t="n"/>
      <c r="C125" s="30" t="inlineStr">
        <is>
          <t>Telecom - Services</t>
        </is>
      </c>
      <c r="D125" s="42" t="n">
        <v>-312800</v>
      </c>
      <c r="E125" s="23" t="n">
        <v>-1145.32</v>
      </c>
      <c r="F125" s="24" t="n">
        <v>-0.000865</v>
      </c>
      <c r="G125" s="15" t="n"/>
    </row>
    <row r="126">
      <c r="A126" s="12" t="inlineStr">
        <is>
          <t>JSW Energy Ltd.25/11/2025</t>
        </is>
      </c>
      <c r="B126" s="30" t="n"/>
      <c r="C126" s="30" t="inlineStr">
        <is>
          <t>Power</t>
        </is>
      </c>
      <c r="D126" s="42" t="n">
        <v>-383000</v>
      </c>
      <c r="E126" s="23" t="n">
        <v>-2032.58</v>
      </c>
      <c r="F126" s="24" t="n">
        <v>-0.001535</v>
      </c>
      <c r="G126" s="15" t="n"/>
    </row>
    <row r="127">
      <c r="A127" s="12" t="inlineStr">
        <is>
          <t>Coforge Ltd.25/11/2025</t>
        </is>
      </c>
      <c r="B127" s="30" t="n"/>
      <c r="C127" s="30" t="inlineStr">
        <is>
          <t>IT - Software</t>
        </is>
      </c>
      <c r="D127" s="42" t="n">
        <v>-187500</v>
      </c>
      <c r="E127" s="23" t="n">
        <v>-3356.63</v>
      </c>
      <c r="F127" s="24" t="n">
        <v>-0.002535</v>
      </c>
      <c r="G127" s="15" t="n"/>
    </row>
    <row r="128">
      <c r="A128" s="16" t="inlineStr">
        <is>
          <t>Sub Total</t>
        </is>
      </c>
      <c r="B128" s="31" t="n"/>
      <c r="C128" s="31" t="n"/>
      <c r="D128" s="17" t="n"/>
      <c r="E128" s="37" t="n">
        <v>7868.18</v>
      </c>
      <c r="F128" s="38" t="n">
        <v>0.005947</v>
      </c>
      <c r="G128" s="20" t="n"/>
    </row>
    <row r="129">
      <c r="A129" s="12" t="n"/>
      <c r="B129" s="30" t="n"/>
      <c r="C129" s="30" t="n"/>
      <c r="D129" s="13" t="n"/>
      <c r="E129" s="14" t="n"/>
      <c r="F129" s="15" t="n"/>
      <c r="G129" s="15" t="n"/>
    </row>
    <row r="130">
      <c r="A130" s="12" t="n"/>
      <c r="B130" s="30" t="n"/>
      <c r="C130" s="30" t="n"/>
      <c r="D130" s="13" t="n"/>
      <c r="E130" s="14" t="n"/>
      <c r="F130" s="15" t="n"/>
      <c r="G130" s="15" t="n"/>
    </row>
    <row r="131">
      <c r="A131" s="12" t="n"/>
      <c r="B131" s="30" t="n"/>
      <c r="C131" s="30" t="n"/>
      <c r="D131" s="13" t="n"/>
      <c r="E131" s="14" t="n"/>
      <c r="F131" s="15" t="n"/>
      <c r="G131" s="15" t="n"/>
    </row>
    <row r="132">
      <c r="A132" s="21" t="inlineStr">
        <is>
          <t>TOTAL</t>
        </is>
      </c>
      <c r="B132" s="32" t="n"/>
      <c r="C132" s="32" t="n"/>
      <c r="D132" s="22" t="n"/>
      <c r="E132" s="18" t="n">
        <v>7868.18</v>
      </c>
      <c r="F132" s="19" t="n">
        <v>0.005947</v>
      </c>
      <c r="G132" s="20" t="n"/>
    </row>
    <row r="133">
      <c r="A133" s="12" t="n"/>
      <c r="B133" s="30" t="n"/>
      <c r="C133" s="30" t="n"/>
      <c r="D133" s="13" t="n"/>
      <c r="E133" s="14" t="n"/>
      <c r="F133" s="15" t="n"/>
      <c r="G133" s="15" t="n"/>
    </row>
    <row r="134">
      <c r="A134" s="16" t="inlineStr">
        <is>
          <t>Debt Instruments</t>
        </is>
      </c>
      <c r="B134" s="30" t="n"/>
      <c r="C134" s="30" t="n"/>
      <c r="D134" s="13" t="n"/>
      <c r="E134" s="14" t="n"/>
      <c r="F134" s="15" t="n"/>
      <c r="G134" s="15" t="n"/>
    </row>
    <row r="135">
      <c r="A135" s="16" t="inlineStr">
        <is>
          <t>(a)Listed / Awaiting listing on stock Exchanges</t>
        </is>
      </c>
      <c r="B135" s="30" t="n"/>
      <c r="C135" s="30" t="n"/>
      <c r="D135" s="13" t="n"/>
      <c r="E135" s="14" t="n"/>
      <c r="F135" s="15" t="n"/>
      <c r="G135" s="15" t="n"/>
    </row>
    <row r="136">
      <c r="A136" s="12" t="inlineStr">
        <is>
          <t>7.65% HDB FIN SERV NCD 10-09-27**</t>
        </is>
      </c>
      <c r="B136" s="30" t="inlineStr">
        <is>
          <t>INE756I07EJ2</t>
        </is>
      </c>
      <c r="C136" s="30" t="inlineStr">
        <is>
          <t>CRISIL AAA</t>
        </is>
      </c>
      <c r="D136" s="13" t="n">
        <v>16000000</v>
      </c>
      <c r="E136" s="14" t="n">
        <v>16120.45</v>
      </c>
      <c r="F136" s="15" t="n">
        <v>0.0122</v>
      </c>
      <c r="G136" s="15" t="n">
        <v>0.07185</v>
      </c>
    </row>
    <row r="137">
      <c r="A137" s="12" t="inlineStr">
        <is>
          <t>7.3789% ADITYA BIRLA CAP SR B2 14-02-28**</t>
        </is>
      </c>
      <c r="B137" s="30" t="inlineStr">
        <is>
          <t>INE674K07036</t>
        </is>
      </c>
      <c r="C137" s="30" t="inlineStr">
        <is>
          <t>CRISIL AAA</t>
        </is>
      </c>
      <c r="D137" s="13" t="n">
        <v>15000000</v>
      </c>
      <c r="E137" s="14" t="n">
        <v>15026.85</v>
      </c>
      <c r="F137" s="15" t="n">
        <v>0.0114</v>
      </c>
      <c r="G137" s="15" t="n">
        <v>0.07285</v>
      </c>
    </row>
    <row r="138">
      <c r="A138" s="12" t="inlineStr">
        <is>
          <t>7.99% HDB FIN SR A1 FX 189 NCD R16-03-26**</t>
        </is>
      </c>
      <c r="B138" s="30" t="inlineStr">
        <is>
          <t>INE756I07EO2</t>
        </is>
      </c>
      <c r="C138" s="30" t="inlineStr">
        <is>
          <t>CRISIL AAA</t>
        </is>
      </c>
      <c r="D138" s="13" t="n">
        <v>10000000</v>
      </c>
      <c r="E138" s="14" t="n">
        <v>10027.16</v>
      </c>
      <c r="F138" s="15" t="n">
        <v>0.0076</v>
      </c>
      <c r="G138" s="15" t="n">
        <v>0.068901</v>
      </c>
    </row>
    <row r="139">
      <c r="A139" s="12" t="inlineStr">
        <is>
          <t>7.70% PFC SR BS227A NCD RED 15-09-2026**</t>
        </is>
      </c>
      <c r="B139" s="30" t="inlineStr">
        <is>
          <t>INE134E08MK0</t>
        </is>
      </c>
      <c r="C139" s="30" t="inlineStr">
        <is>
          <t>CRISIL AAA</t>
        </is>
      </c>
      <c r="D139" s="13" t="n">
        <v>7500000</v>
      </c>
      <c r="E139" s="14" t="n">
        <v>7572.54</v>
      </c>
      <c r="F139" s="15" t="n">
        <v>0.0057</v>
      </c>
      <c r="G139" s="15" t="n">
        <v>0.06519999999999999</v>
      </c>
    </row>
    <row r="140">
      <c r="A140" s="12" t="inlineStr">
        <is>
          <t>7.59% POWER FIN NCD SR 221B R 17-01-2028**</t>
        </is>
      </c>
      <c r="B140" s="30" t="inlineStr">
        <is>
          <t>INE134E08LX5</t>
        </is>
      </c>
      <c r="C140" s="30" t="inlineStr">
        <is>
          <t>CRISIL AAA</t>
        </is>
      </c>
      <c r="D140" s="13" t="n">
        <v>5000000</v>
      </c>
      <c r="E140" s="14" t="n">
        <v>5095.86</v>
      </c>
      <c r="F140" s="15" t="n">
        <v>0.0038</v>
      </c>
      <c r="G140" s="15" t="n">
        <v>0.066232</v>
      </c>
    </row>
    <row r="141">
      <c r="A141" s="12" t="inlineStr">
        <is>
          <t>8.2% IND GR TRU SR V CAT III&amp;IV 06-05-31**</t>
        </is>
      </c>
      <c r="B141" s="30" t="inlineStr">
        <is>
          <t>INE219X07264</t>
        </is>
      </c>
      <c r="C141" s="30" t="inlineStr">
        <is>
          <t>CRISIL AAA</t>
        </is>
      </c>
      <c r="D141" s="13" t="n">
        <v>2500000</v>
      </c>
      <c r="E141" s="14" t="n">
        <v>2606.45</v>
      </c>
      <c r="F141" s="15" t="n">
        <v>0.002</v>
      </c>
      <c r="G141" s="15" t="n">
        <v>0.0722</v>
      </c>
    </row>
    <row r="142">
      <c r="A142" s="12" t="inlineStr">
        <is>
          <t>8.1701% ABHFL SR D1 NCD 25-08-27**</t>
        </is>
      </c>
      <c r="B142" s="30" t="inlineStr">
        <is>
          <t>INE831R07466</t>
        </is>
      </c>
      <c r="C142" s="30" t="inlineStr">
        <is>
          <t>ICRA AAA</t>
        </is>
      </c>
      <c r="D142" s="13" t="n">
        <v>2500000</v>
      </c>
      <c r="E142" s="14" t="n">
        <v>2543.33</v>
      </c>
      <c r="F142" s="15" t="n">
        <v>0.0019</v>
      </c>
      <c r="G142" s="15" t="n">
        <v>0.07098</v>
      </c>
    </row>
    <row r="143">
      <c r="A143" s="12" t="inlineStr">
        <is>
          <t>7.40% IND GR TRU SR K 26-12-25 C 270925**</t>
        </is>
      </c>
      <c r="B143" s="30" t="inlineStr">
        <is>
          <t>INE219X07132</t>
        </is>
      </c>
      <c r="C143" s="30" t="inlineStr">
        <is>
          <t>FITCH AAA</t>
        </is>
      </c>
      <c r="D143" s="13" t="n">
        <v>2500000</v>
      </c>
      <c r="E143" s="14" t="n">
        <v>2500</v>
      </c>
      <c r="F143" s="15" t="n">
        <v>0.0019</v>
      </c>
      <c r="G143" s="15" t="n">
        <v>0.06279999999999999</v>
      </c>
    </row>
    <row r="144">
      <c r="A144" s="12" t="inlineStr">
        <is>
          <t>8.29% AXIS FIN SR 01 NCD R 19-08-27**</t>
        </is>
      </c>
      <c r="B144" s="30" t="inlineStr">
        <is>
          <t>INE891K07978</t>
        </is>
      </c>
      <c r="C144" s="30" t="inlineStr">
        <is>
          <t>CARE AAA</t>
        </is>
      </c>
      <c r="D144" s="13" t="n">
        <v>1000000</v>
      </c>
      <c r="E144" s="14" t="n">
        <v>1017.55</v>
      </c>
      <c r="F144" s="15" t="n">
        <v>0.0008</v>
      </c>
      <c r="G144" s="15" t="n">
        <v>0.07186099999999999</v>
      </c>
    </row>
    <row r="145">
      <c r="A145" s="16" t="inlineStr">
        <is>
          <t>Sub Total</t>
        </is>
      </c>
      <c r="B145" s="31" t="n"/>
      <c r="C145" s="31" t="n"/>
      <c r="D145" s="17" t="n"/>
      <c r="E145" s="37">
        <f>SUM(E136:E144)</f>
        <v/>
      </c>
      <c r="F145" s="38">
        <f>SUM(F136:F144)</f>
        <v/>
      </c>
      <c r="G145" s="20" t="n"/>
    </row>
    <row r="146">
      <c r="A146" s="12" t="n"/>
      <c r="B146" s="30" t="n"/>
      <c r="C146" s="30" t="n"/>
      <c r="D146" s="13" t="n"/>
      <c r="E146" s="14" t="n"/>
      <c r="F146" s="15" t="n"/>
      <c r="G146" s="15" t="n"/>
    </row>
    <row r="147">
      <c r="A147" s="16" t="inlineStr">
        <is>
          <t>Government Securities</t>
        </is>
      </c>
      <c r="B147" s="30" t="n"/>
      <c r="C147" s="30" t="n"/>
      <c r="D147" s="13" t="n"/>
      <c r="E147" s="14" t="n"/>
      <c r="F147" s="15" t="n"/>
      <c r="G147" s="15" t="n"/>
    </row>
    <row r="148">
      <c r="A148" s="12" t="inlineStr">
        <is>
          <t>7.10% GOVT OF INDIA RED 18-04-2029</t>
        </is>
      </c>
      <c r="B148" s="30" t="inlineStr">
        <is>
          <t>IN0020220011</t>
        </is>
      </c>
      <c r="C148" s="30" t="inlineStr">
        <is>
          <t>SOVEREIGN</t>
        </is>
      </c>
      <c r="D148" s="13" t="n">
        <v>9500000</v>
      </c>
      <c r="E148" s="14" t="n">
        <v>9818.33</v>
      </c>
      <c r="F148" s="15" t="n">
        <v>0.0074</v>
      </c>
      <c r="G148" s="15" t="n">
        <v>0.061033</v>
      </c>
    </row>
    <row r="149">
      <c r="A149" s="12" t="inlineStr">
        <is>
          <t>6.54% GOVT OF INDIA RED 17-01-2032</t>
        </is>
      </c>
      <c r="B149" s="30" t="inlineStr">
        <is>
          <t>IN0020210244</t>
        </is>
      </c>
      <c r="C149" s="30" t="inlineStr">
        <is>
          <t>SOVEREIGN</t>
        </is>
      </c>
      <c r="D149" s="13" t="n">
        <v>7500000</v>
      </c>
      <c r="E149" s="14" t="n">
        <v>7535.28</v>
      </c>
      <c r="F149" s="15" t="n">
        <v>0.0057</v>
      </c>
      <c r="G149" s="15" t="n">
        <v>0.065482</v>
      </c>
    </row>
    <row r="150">
      <c r="A150" s="12" t="inlineStr">
        <is>
          <t>5.74% GOVT OF INDIA RED 15-11-2026</t>
        </is>
      </c>
      <c r="B150" s="30" t="inlineStr">
        <is>
          <t>IN0020210186</t>
        </is>
      </c>
      <c r="C150" s="30" t="inlineStr">
        <is>
          <t>SOVEREIGN</t>
        </is>
      </c>
      <c r="D150" s="13" t="n">
        <v>500000</v>
      </c>
      <c r="E150" s="14" t="n">
        <v>500.35</v>
      </c>
      <c r="F150" s="15" t="n">
        <v>0.0004</v>
      </c>
      <c r="G150" s="15" t="n">
        <v>0.05747</v>
      </c>
    </row>
    <row r="151">
      <c r="A151" s="16" t="inlineStr">
        <is>
          <t>Sub Total</t>
        </is>
      </c>
      <c r="B151" s="31" t="n"/>
      <c r="C151" s="31" t="n"/>
      <c r="D151" s="17" t="n"/>
      <c r="E151" s="37" t="n">
        <v>17853.96</v>
      </c>
      <c r="F151" s="38" t="n">
        <v>0.0135</v>
      </c>
      <c r="G151" s="20" t="n"/>
    </row>
    <row r="152">
      <c r="A152" s="12" t="n"/>
      <c r="B152" s="30" t="n"/>
      <c r="C152" s="30" t="n"/>
      <c r="D152" s="13" t="n"/>
      <c r="E152" s="14" t="n"/>
      <c r="F152" s="15" t="n"/>
      <c r="G152" s="15" t="n"/>
    </row>
    <row r="153">
      <c r="A153" s="16" t="inlineStr">
        <is>
          <t>(b)Privately Placed/Unlisted</t>
        </is>
      </c>
      <c r="B153" s="30" t="n"/>
      <c r="C153" s="30" t="n"/>
      <c r="D153" s="13" t="n"/>
      <c r="E153" s="14" t="n"/>
      <c r="F153" s="15" t="n"/>
      <c r="G153" s="15" t="n"/>
    </row>
    <row r="154">
      <c r="A154" s="16" t="inlineStr">
        <is>
          <t>Sub Total</t>
        </is>
      </c>
      <c r="B154" s="30" t="n"/>
      <c r="C154" s="30" t="n"/>
      <c r="D154" s="13" t="n"/>
      <c r="E154" s="39" t="inlineStr">
        <is>
          <t>NIL</t>
        </is>
      </c>
      <c r="F154" s="40" t="inlineStr">
        <is>
          <t>NIL</t>
        </is>
      </c>
      <c r="G154" s="15" t="n"/>
    </row>
    <row r="155">
      <c r="A155" s="12" t="n"/>
      <c r="B155" s="30" t="n"/>
      <c r="C155" s="30" t="n"/>
      <c r="D155" s="13" t="n"/>
      <c r="E155" s="14" t="n"/>
      <c r="F155" s="15" t="n"/>
      <c r="G155" s="15" t="n"/>
      <c r="H155" s="80" t="n"/>
      <c r="I155" s="70" t="n"/>
      <c r="J155" s="70" t="n"/>
      <c r="K155" s="71" t="n"/>
      <c r="L155" s="60" t="n"/>
      <c r="M155" s="2" t="n"/>
    </row>
    <row r="156">
      <c r="A156" s="16" t="inlineStr">
        <is>
          <t>(c)Securitised Debt Instruments</t>
        </is>
      </c>
      <c r="B156" s="30" t="n"/>
      <c r="C156" s="30" t="n"/>
      <c r="D156" s="13" t="n"/>
      <c r="E156" s="14" t="n"/>
      <c r="F156" s="15" t="n"/>
      <c r="G156" s="15" t="n"/>
      <c r="I156" s="70" t="n"/>
      <c r="J156" s="70" t="n"/>
      <c r="K156" s="71" t="n"/>
      <c r="L156" s="60" t="n"/>
      <c r="M156" s="2" t="n"/>
    </row>
    <row r="157">
      <c r="A157" s="16" t="inlineStr">
        <is>
          <t>Sub Total</t>
        </is>
      </c>
      <c r="B157" s="30" t="n"/>
      <c r="C157" s="30" t="n"/>
      <c r="D157" s="13" t="n"/>
      <c r="E157" s="39" t="inlineStr">
        <is>
          <t>NIL</t>
        </is>
      </c>
      <c r="F157" s="40" t="inlineStr">
        <is>
          <t>NIL</t>
        </is>
      </c>
      <c r="G157" s="15" t="n"/>
      <c r="H157" s="80" t="n"/>
      <c r="I157" s="72" t="n"/>
      <c r="J157" s="72" t="n"/>
      <c r="K157" s="73" t="n"/>
      <c r="L157" s="74" t="n"/>
      <c r="M157" s="75" t="n"/>
    </row>
    <row r="158">
      <c r="A158" s="16" t="n"/>
      <c r="B158" s="30" t="n"/>
      <c r="C158" s="30" t="n"/>
      <c r="D158" s="13" t="n"/>
      <c r="E158" s="67" t="n"/>
      <c r="F158" s="68" t="n"/>
      <c r="G158" s="15" t="n"/>
    </row>
    <row r="159">
      <c r="A159" s="16" t="n"/>
      <c r="B159" s="30" t="n"/>
      <c r="C159" s="30" t="n"/>
      <c r="D159" s="13" t="n"/>
      <c r="E159" s="67" t="n"/>
      <c r="F159" s="68" t="n"/>
      <c r="G159" s="15" t="n"/>
    </row>
    <row r="160">
      <c r="A160" s="69" t="inlineStr">
        <is>
          <t>(d) Non-convertible Preference share</t>
        </is>
      </c>
      <c r="B160" s="30" t="n"/>
      <c r="C160" s="30" t="n"/>
      <c r="D160" s="13" t="n"/>
      <c r="E160" s="14" t="n"/>
      <c r="F160" s="15" t="n"/>
      <c r="G160" s="15" t="n"/>
    </row>
    <row r="161">
      <c r="A161" s="12" t="inlineStr">
        <is>
          <t>6% TVS MOTOR CO LTD NCRPS 01-09-2026</t>
        </is>
      </c>
      <c r="B161" s="30" t="inlineStr">
        <is>
          <t>INE494B04019</t>
        </is>
      </c>
      <c r="C161" s="30" t="inlineStr">
        <is>
          <t>Automobiles</t>
        </is>
      </c>
      <c r="D161" s="13" t="n">
        <v>2808904</v>
      </c>
      <c r="E161" s="14" t="n">
        <v>283.46</v>
      </c>
      <c r="F161" s="15" t="n">
        <v>0.0002</v>
      </c>
      <c r="G161" s="15" t="n"/>
    </row>
    <row r="162">
      <c r="A162" s="16" t="inlineStr">
        <is>
          <t>Sub Total</t>
        </is>
      </c>
      <c r="B162" s="31" t="n"/>
      <c r="C162" s="31" t="n"/>
      <c r="D162" s="17" t="n"/>
      <c r="E162" s="37" t="n">
        <v>283.46</v>
      </c>
      <c r="F162" s="38" t="n">
        <v>0.0002</v>
      </c>
      <c r="G162" s="20" t="n"/>
    </row>
    <row r="163">
      <c r="A163" s="16" t="n"/>
      <c r="B163" s="30" t="n"/>
      <c r="C163" s="30" t="n"/>
      <c r="D163" s="13" t="n"/>
      <c r="E163" s="67" t="n"/>
      <c r="F163" s="68" t="n"/>
      <c r="G163" s="15" t="n"/>
    </row>
    <row r="164">
      <c r="A164" s="12" t="n"/>
      <c r="B164" s="30" t="n"/>
      <c r="C164" s="30" t="n"/>
      <c r="D164" s="13" t="n"/>
      <c r="E164" s="14" t="n"/>
      <c r="F164" s="15" t="n"/>
      <c r="G164" s="15" t="n"/>
    </row>
    <row r="165">
      <c r="A165" s="21" t="inlineStr">
        <is>
          <t>TOTAL</t>
        </is>
      </c>
      <c r="B165" s="32" t="n"/>
      <c r="C165" s="32" t="n"/>
      <c r="D165" s="22" t="n"/>
      <c r="E165" s="18" t="n">
        <v>80647.61000000002</v>
      </c>
      <c r="F165" s="19" t="n">
        <v>0.061</v>
      </c>
      <c r="G165" s="20" t="n"/>
    </row>
    <row r="166">
      <c r="A166" s="12" t="n"/>
      <c r="B166" s="30" t="n"/>
      <c r="C166" s="30" t="n"/>
      <c r="D166" s="13" t="n"/>
      <c r="E166" s="14" t="n"/>
      <c r="F166" s="15" t="n"/>
      <c r="G166" s="15" t="n"/>
    </row>
    <row r="167">
      <c r="A167" s="12" t="n"/>
      <c r="B167" s="30" t="n"/>
      <c r="C167" s="30" t="n"/>
      <c r="D167" s="13" t="n"/>
      <c r="E167" s="14" t="n"/>
      <c r="F167" s="15" t="n"/>
      <c r="G167" s="15" t="n"/>
    </row>
    <row r="168">
      <c r="A168" s="16" t="inlineStr">
        <is>
          <t>Investment in Mutual fund</t>
        </is>
      </c>
      <c r="B168" s="30" t="n"/>
      <c r="C168" s="30" t="n"/>
      <c r="D168" s="13" t="n"/>
      <c r="E168" s="14" t="n"/>
      <c r="F168" s="15" t="n"/>
      <c r="G168" s="15" t="n"/>
    </row>
    <row r="169">
      <c r="A169" s="12" t="inlineStr">
        <is>
          <t>EDEL CRI IBX AAA FIN S JN 28-DIRECT-GR</t>
        </is>
      </c>
      <c r="B169" s="30" t="inlineStr">
        <is>
          <t>INF754K01TP0</t>
        </is>
      </c>
      <c r="C169" s="30" t="n"/>
      <c r="D169" s="13" t="n">
        <v>17103833.9753</v>
      </c>
      <c r="E169" s="14" t="n">
        <v>1854.57</v>
      </c>
      <c r="F169" s="15" t="n">
        <v>0.0014</v>
      </c>
      <c r="G169" s="15" t="n"/>
    </row>
    <row r="170">
      <c r="A170" s="12" t="inlineStr">
        <is>
          <t>EDEL CRIS-IBX AAA NBFC-HFC-JUN 27 IND FD</t>
        </is>
      </c>
      <c r="B170" s="30" t="inlineStr">
        <is>
          <t>INF754K01UG7</t>
        </is>
      </c>
      <c r="C170" s="30" t="n"/>
      <c r="D170" s="13" t="n">
        <v>9574213.463000001</v>
      </c>
      <c r="E170" s="14" t="n">
        <v>1019.26</v>
      </c>
      <c r="F170" s="15" t="n">
        <v>0.0008</v>
      </c>
      <c r="G170" s="15" t="n"/>
    </row>
    <row r="171">
      <c r="A171" s="12" t="inlineStr">
        <is>
          <t>EDELWEISS MONEY MARKET FUND - DIRECT PL</t>
        </is>
      </c>
      <c r="B171" s="30" t="inlineStr">
        <is>
          <t>INF843K01CE1</t>
        </is>
      </c>
      <c r="C171" s="30" t="n"/>
      <c r="D171" s="13" t="n">
        <v>0.0002</v>
      </c>
      <c r="E171" s="14" t="n">
        <v>0</v>
      </c>
      <c r="F171" s="15" t="n">
        <v>0</v>
      </c>
      <c r="G171" s="15" t="n"/>
    </row>
    <row r="172">
      <c r="A172" s="12" t="n"/>
      <c r="B172" s="30" t="n"/>
      <c r="C172" s="30" t="n"/>
      <c r="D172" s="13" t="n"/>
      <c r="E172" s="14" t="n"/>
      <c r="F172" s="15" t="n"/>
      <c r="G172" s="15" t="n"/>
    </row>
    <row r="173">
      <c r="A173" s="21" t="inlineStr">
        <is>
          <t>TOTAL</t>
        </is>
      </c>
      <c r="B173" s="32" t="n"/>
      <c r="C173" s="32" t="n"/>
      <c r="D173" s="22" t="n"/>
      <c r="E173" s="18" t="n">
        <v>2873.83</v>
      </c>
      <c r="F173" s="19" t="n">
        <v>0.0022</v>
      </c>
      <c r="G173" s="20" t="n"/>
    </row>
    <row r="174">
      <c r="A174" s="12" t="n"/>
      <c r="B174" s="30" t="n"/>
      <c r="C174" s="30" t="n"/>
      <c r="D174" s="13" t="n"/>
      <c r="E174" s="14" t="n"/>
      <c r="F174" s="15" t="n"/>
      <c r="G174" s="15" t="n"/>
    </row>
    <row r="175">
      <c r="A175" s="16" t="inlineStr">
        <is>
          <t>TREPS / Reverse Repo</t>
        </is>
      </c>
      <c r="B175" s="30" t="n"/>
      <c r="C175" s="30" t="n"/>
      <c r="D175" s="13" t="n"/>
      <c r="E175" s="14" t="n"/>
      <c r="F175" s="15" t="n"/>
      <c r="G175" s="15" t="n"/>
    </row>
    <row r="176">
      <c r="A176" s="12" t="inlineStr">
        <is>
          <t>Clearing Corporation of India Ltd.</t>
        </is>
      </c>
      <c r="B176" s="30" t="n"/>
      <c r="C176" s="30" t="n"/>
      <c r="D176" s="13" t="n"/>
      <c r="E176" s="14" t="n">
        <v>135607.63</v>
      </c>
      <c r="F176" s="15" t="n">
        <v>0.1024</v>
      </c>
      <c r="G176" s="15" t="n">
        <v>0.05596</v>
      </c>
    </row>
    <row r="177">
      <c r="A177" s="16" t="inlineStr">
        <is>
          <t>Sub Total</t>
        </is>
      </c>
      <c r="B177" s="31" t="n"/>
      <c r="C177" s="31" t="n"/>
      <c r="D177" s="17" t="n"/>
      <c r="E177" s="37" t="n">
        <v>135607.63</v>
      </c>
      <c r="F177" s="38" t="n">
        <v>0.1024</v>
      </c>
      <c r="G177" s="20" t="n"/>
    </row>
    <row r="178">
      <c r="A178" s="12" t="n"/>
      <c r="B178" s="30" t="n"/>
      <c r="C178" s="30" t="n"/>
      <c r="D178" s="13" t="n"/>
      <c r="E178" s="14" t="n"/>
      <c r="F178" s="15" t="n"/>
      <c r="G178" s="15" t="n"/>
    </row>
    <row r="179">
      <c r="A179" s="21" t="inlineStr">
        <is>
          <t>TOTAL</t>
        </is>
      </c>
      <c r="B179" s="32" t="n"/>
      <c r="C179" s="32" t="n"/>
      <c r="D179" s="22" t="n"/>
      <c r="E179" s="18" t="n">
        <v>135607.63</v>
      </c>
      <c r="F179" s="19" t="n">
        <v>0.1024</v>
      </c>
      <c r="G179" s="20" t="n"/>
    </row>
    <row r="180">
      <c r="A180" s="12" t="inlineStr">
        <is>
          <t>Accrued Interest</t>
        </is>
      </c>
      <c r="B180" s="30" t="n"/>
      <c r="C180" s="30" t="n"/>
      <c r="D180" s="13" t="n"/>
      <c r="E180" s="14" t="n">
        <v>2444.7446632</v>
      </c>
      <c r="F180" s="15" t="n">
        <v>0.001846</v>
      </c>
      <c r="G180" s="15" t="n"/>
    </row>
    <row r="181">
      <c r="A181" s="12" t="inlineStr">
        <is>
          <t>Net Receivables/(Payables)</t>
        </is>
      </c>
      <c r="B181" s="30" t="n"/>
      <c r="C181" s="30" t="n"/>
      <c r="D181" s="13" t="n"/>
      <c r="E181" s="14" t="n">
        <v>18284.2953368</v>
      </c>
      <c r="F181" s="15" t="n">
        <v>0.013654</v>
      </c>
      <c r="G181" s="15" t="n">
        <v>0.05596</v>
      </c>
    </row>
    <row r="182">
      <c r="A182" s="25" t="inlineStr">
        <is>
          <t>GRAND TOTAL</t>
        </is>
      </c>
      <c r="B182" s="33" t="n"/>
      <c r="C182" s="33" t="n"/>
      <c r="D182" s="26" t="n"/>
      <c r="E182" s="27" t="n">
        <v>1323871.05</v>
      </c>
      <c r="F182" s="28" t="n">
        <v>1</v>
      </c>
      <c r="G182" s="28" t="n"/>
    </row>
    <row r="184">
      <c r="A184" s="80" t="inlineStr">
        <is>
          <t>Net Receivables/(Payables) include Net Current Assets as well as the Mark to Market on derivative trades.</t>
        </is>
      </c>
    </row>
    <row r="185">
      <c r="A185" s="80" t="inlineStr">
        <is>
          <t>**Non Traded Security</t>
        </is>
      </c>
    </row>
    <row r="187">
      <c r="A187" s="80" t="inlineStr">
        <is>
          <t>Notes:</t>
        </is>
      </c>
    </row>
    <row r="188">
      <c r="A188" s="48" t="inlineStr">
        <is>
          <t>1. Security in default beyond its maturiy date</t>
        </is>
      </c>
      <c r="B188" s="34" t="inlineStr">
        <is>
          <t>NIL</t>
        </is>
      </c>
    </row>
    <row r="189">
      <c r="A189" t="inlineStr">
        <is>
          <t>2. NAV at the beginning of the period (Rs. per unit)</t>
        </is>
      </c>
    </row>
    <row r="190">
      <c r="A190" t="inlineStr">
        <is>
          <t>Plan /option (Face Value 10)</t>
        </is>
      </c>
      <c r="B190" t="inlineStr">
        <is>
          <t>As on</t>
        </is>
      </c>
      <c r="C190" t="inlineStr">
        <is>
          <t>As on</t>
        </is>
      </c>
    </row>
    <row r="191">
      <c r="B191" s="49" t="n">
        <v>45930</v>
      </c>
      <c r="C191" s="49" t="n">
        <v>45961</v>
      </c>
    </row>
    <row r="192">
      <c r="A192" t="inlineStr">
        <is>
          <t>Direct plan -Quarterly IDCW option</t>
        </is>
      </c>
      <c r="B192" t="n">
        <v>28.38</v>
      </c>
      <c r="C192" t="n">
        <v>29.18</v>
      </c>
    </row>
    <row r="193">
      <c r="A193" t="inlineStr">
        <is>
          <t>Direct Plan Growth Option</t>
        </is>
      </c>
      <c r="B193" t="n">
        <v>57.68</v>
      </c>
      <c r="C193" t="n">
        <v>59.33</v>
      </c>
    </row>
    <row r="194">
      <c r="A194" t="inlineStr">
        <is>
          <t>Direct Plan Monthly IDCW Option</t>
        </is>
      </c>
      <c r="B194" t="n">
        <v>26.52</v>
      </c>
      <c r="C194" t="n">
        <v>27.1</v>
      </c>
    </row>
    <row r="195">
      <c r="A195" t="inlineStr">
        <is>
          <t>Regular Plan -Quarterly IDCW option</t>
        </is>
      </c>
      <c r="B195" t="n">
        <v>20.97</v>
      </c>
      <c r="C195" t="n">
        <v>21.54</v>
      </c>
    </row>
    <row r="196">
      <c r="A196" t="inlineStr">
        <is>
          <t>Regular Plan Growth Option</t>
        </is>
      </c>
      <c r="B196" t="n">
        <v>50.61</v>
      </c>
      <c r="C196" t="n">
        <v>52</v>
      </c>
    </row>
    <row r="197">
      <c r="A197" t="inlineStr">
        <is>
          <t>Regular Plan Monthly IDCW Option</t>
        </is>
      </c>
      <c r="B197" t="n">
        <v>21.42</v>
      </c>
      <c r="C197" t="n">
        <v>21.83</v>
      </c>
    </row>
    <row r="199">
      <c r="A199" t="inlineStr">
        <is>
          <t>3. Total Dividend (Net) declared during the month</t>
        </is>
      </c>
    </row>
    <row r="201">
      <c r="A201" s="50" t="inlineStr">
        <is>
          <t>Plan/Option Name</t>
        </is>
      </c>
      <c r="B201" s="50" t="inlineStr">
        <is>
          <t> </t>
        </is>
      </c>
      <c r="C201" s="50" t="inlineStr">
        <is>
          <t>individual &amp; HUF</t>
        </is>
      </c>
      <c r="D201" s="50" t="inlineStr">
        <is>
          <t>others</t>
        </is>
      </c>
    </row>
    <row r="202">
      <c r="A202" s="50" t="inlineStr">
        <is>
          <t>Direct Plan - Monthly IDCW</t>
        </is>
      </c>
      <c r="B202" s="50" t="n"/>
      <c r="C202" s="50" t="n">
        <v>0.18</v>
      </c>
      <c r="D202" s="50" t="n">
        <v>0.18</v>
      </c>
    </row>
    <row r="203">
      <c r="A203" s="50" t="inlineStr">
        <is>
          <t>Regular Plan - Monthly IDCW</t>
        </is>
      </c>
      <c r="B203" s="50" t="n"/>
      <c r="C203" s="50" t="n">
        <v>0.18</v>
      </c>
      <c r="D203" s="50" t="n">
        <v>0.18</v>
      </c>
    </row>
    <row r="205">
      <c r="A205" t="inlineStr">
        <is>
          <t>4. Bonus was declared during the month</t>
        </is>
      </c>
      <c r="B205" s="34" t="inlineStr">
        <is>
          <t>NIL</t>
        </is>
      </c>
    </row>
    <row r="206" ht="29" customHeight="1">
      <c r="A206" s="48" t="inlineStr">
        <is>
          <t>5. Investment in Repo of Corporate Debt Securities during the month ended October 31, 2025</t>
        </is>
      </c>
      <c r="B206" s="34" t="inlineStr">
        <is>
          <t>NIL</t>
        </is>
      </c>
    </row>
    <row r="207" ht="29" customHeight="1">
      <c r="A207" s="48" t="inlineStr">
        <is>
          <t>6. Investment in foreign securities/ADRs/GDRs at the end of the month</t>
        </is>
      </c>
      <c r="B207" s="34" t="inlineStr">
        <is>
          <t>NIL</t>
        </is>
      </c>
    </row>
    <row r="208">
      <c r="A208" t="inlineStr">
        <is>
          <t>7. Portfolio Turnover Ratio</t>
        </is>
      </c>
      <c r="B208" s="51" t="n">
        <v>1.895</v>
      </c>
    </row>
    <row r="209" ht="43.5" customHeight="1">
      <c r="A209" s="48" t="inlineStr">
        <is>
          <t>8. Total gross exposure to derivative instruments (excluding reversed positions) at the end of the month (Rs. in Lakhs)</t>
        </is>
      </c>
      <c r="B209" s="34" t="n">
        <v>16395.29895</v>
      </c>
    </row>
    <row r="210">
      <c r="B210" s="34" t="n"/>
    </row>
    <row r="211" ht="29" customHeight="1">
      <c r="A211" s="48" t="inlineStr">
        <is>
          <t>9. Margin Deposits includes Margin money placed on derivatives other than margin money placed with bank</t>
        </is>
      </c>
      <c r="B211" s="34" t="inlineStr">
        <is>
          <t>NIL</t>
        </is>
      </c>
    </row>
    <row r="212" ht="29" customHeight="1">
      <c r="A212" s="48" t="inlineStr">
        <is>
          <t>10. Value of investment made by other schemes under same management (Rs. In Lakhs)</t>
        </is>
      </c>
      <c r="B212" t="inlineStr">
        <is>
          <t>NIL</t>
        </is>
      </c>
    </row>
    <row r="213" ht="29" customHeight="1">
      <c r="A213" s="48" t="inlineStr">
        <is>
          <t>11. Number of instance of deviation In valuation of securities</t>
        </is>
      </c>
      <c r="B213" s="34" t="inlineStr">
        <is>
          <t>NIL</t>
        </is>
      </c>
    </row>
    <row r="214" ht="29" customHeight="1">
      <c r="A214" s="48" t="inlineStr">
        <is>
          <t>12. Total value and percentage of illiquid equity shares / securities</t>
        </is>
      </c>
      <c r="B214" s="34" t="inlineStr">
        <is>
          <t>NIL</t>
        </is>
      </c>
    </row>
    <row r="216" ht="70" customHeight="1">
      <c r="A216" s="82" t="inlineStr">
        <is>
          <t>Scheme Name</t>
        </is>
      </c>
      <c r="B216" s="82" t="inlineStr">
        <is>
          <t>Risk- O - Meter</t>
        </is>
      </c>
      <c r="C216" s="82" t="inlineStr">
        <is>
          <t>Benchmark of the Scheme</t>
        </is>
      </c>
      <c r="D216" s="82" t="inlineStr">
        <is>
          <t>Benchmark Risk-o-meter</t>
        </is>
      </c>
    </row>
    <row r="217" ht="70" customHeight="1">
      <c r="A217" s="82" t="inlineStr">
        <is>
          <t>Edelweiss Balanced Advantage Fund</t>
        </is>
      </c>
      <c r="B217" s="82" t="n"/>
      <c r="C217" s="82" t="inlineStr">
        <is>
          <t>NIFTY 50 Hybrid Composite debt 50:50 Index</t>
        </is>
      </c>
      <c r="D217" s="82" t="n"/>
      <c r="E21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G63"/>
  <sheetViews>
    <sheetView showGridLines="0" workbookViewId="0">
      <pane ySplit="4" topLeftCell="A43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5.542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 BSE CAPITAL MARKETS &amp; INSURANCE ETF AS ON OCTOBER 31, 2025</t>
        </is>
      </c>
    </row>
    <row r="2" ht="19.5" customHeight="1">
      <c r="A2" s="81" t="inlineStr">
        <is>
          <t>(An open-ended exchange traded scheme replicating/tracking BSE Capital Markets &amp; Insurance Total Return Index.)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SBI Life Insurance Company Ltd.</t>
        </is>
      </c>
      <c r="B8" s="30" t="inlineStr">
        <is>
          <t>INE123W01016</t>
        </is>
      </c>
      <c r="C8" s="30" t="inlineStr">
        <is>
          <t>Insurance</t>
        </is>
      </c>
      <c r="D8" s="13" t="n">
        <v>7668</v>
      </c>
      <c r="E8" s="14" t="n">
        <v>149.89</v>
      </c>
      <c r="F8" s="15" t="n">
        <v>0.1043</v>
      </c>
      <c r="G8" s="15" t="n"/>
    </row>
    <row r="9">
      <c r="A9" s="12" t="inlineStr">
        <is>
          <t>ICICI Lombard General Insurance Co. Ltd.</t>
        </is>
      </c>
      <c r="B9" s="30" t="inlineStr">
        <is>
          <t>INE765G01017</t>
        </is>
      </c>
      <c r="C9" s="30" t="inlineStr">
        <is>
          <t>Insurance</t>
        </is>
      </c>
      <c r="D9" s="13" t="n">
        <v>6733</v>
      </c>
      <c r="E9" s="14" t="n">
        <v>134.34</v>
      </c>
      <c r="F9" s="15" t="n">
        <v>0.0935</v>
      </c>
      <c r="G9" s="15" t="n"/>
    </row>
    <row r="10">
      <c r="A10" s="12" t="inlineStr">
        <is>
          <t>Multi Commodity Exchange Of India Ltd.</t>
        </is>
      </c>
      <c r="B10" s="30" t="inlineStr">
        <is>
          <t>INE745G01035</t>
        </is>
      </c>
      <c r="C10" s="30" t="inlineStr">
        <is>
          <t>Capital Markets</t>
        </is>
      </c>
      <c r="D10" s="13" t="n">
        <v>1438</v>
      </c>
      <c r="E10" s="14" t="n">
        <v>133</v>
      </c>
      <c r="F10" s="15" t="n">
        <v>0.0926</v>
      </c>
      <c r="G10" s="15" t="n"/>
    </row>
    <row r="11">
      <c r="A11" s="12" t="inlineStr">
        <is>
          <t>HDFC Life Insurance Company Ltd.</t>
        </is>
      </c>
      <c r="B11" s="30" t="inlineStr">
        <is>
          <t>INE795G01014</t>
        </is>
      </c>
      <c r="C11" s="30" t="inlineStr">
        <is>
          <t>Insurance</t>
        </is>
      </c>
      <c r="D11" s="13" t="n">
        <v>18048</v>
      </c>
      <c r="E11" s="14" t="n">
        <v>132.08</v>
      </c>
      <c r="F11" s="15" t="n">
        <v>0.0919</v>
      </c>
      <c r="G11" s="15" t="n"/>
    </row>
    <row r="12">
      <c r="A12" s="12" t="inlineStr">
        <is>
          <t>HDFC Asset Management Company Ltd.</t>
        </is>
      </c>
      <c r="B12" s="30" t="inlineStr">
        <is>
          <t>INE127D01025</t>
        </is>
      </c>
      <c r="C12" s="30" t="inlineStr">
        <is>
          <t>Capital Markets</t>
        </is>
      </c>
      <c r="D12" s="13" t="n">
        <v>2416</v>
      </c>
      <c r="E12" s="14" t="n">
        <v>129.86</v>
      </c>
      <c r="F12" s="15" t="n">
        <v>0.09039999999999999</v>
      </c>
      <c r="G12" s="15" t="n"/>
    </row>
    <row r="13">
      <c r="A13" s="12" t="inlineStr">
        <is>
          <t>Max Financial Services Ltd.</t>
        </is>
      </c>
      <c r="B13" s="30" t="inlineStr">
        <is>
          <t>INE180A01020</t>
        </is>
      </c>
      <c r="C13" s="30" t="inlineStr">
        <is>
          <t>Insurance</t>
        </is>
      </c>
      <c r="D13" s="13" t="n">
        <v>7431</v>
      </c>
      <c r="E13" s="14" t="n">
        <v>114.88</v>
      </c>
      <c r="F13" s="15" t="n">
        <v>0.08</v>
      </c>
      <c r="G13" s="15" t="n"/>
    </row>
    <row r="14">
      <c r="A14" s="12" t="inlineStr">
        <is>
          <t>360 One Wam Ltd.</t>
        </is>
      </c>
      <c r="B14" s="30" t="inlineStr">
        <is>
          <t>INE466L01038</t>
        </is>
      </c>
      <c r="C14" s="30" t="inlineStr">
        <is>
          <t>Capital Markets</t>
        </is>
      </c>
      <c r="D14" s="13" t="n">
        <v>6510</v>
      </c>
      <c r="E14" s="14" t="n">
        <v>70.40000000000001</v>
      </c>
      <c r="F14" s="15" t="n">
        <v>0.049</v>
      </c>
      <c r="G14" s="15" t="n"/>
    </row>
    <row r="15">
      <c r="A15" s="12" t="inlineStr">
        <is>
          <t>ICICI Prudential Life Insurance Co Ltd.</t>
        </is>
      </c>
      <c r="B15" s="30" t="inlineStr">
        <is>
          <t>INE726G01019</t>
        </is>
      </c>
      <c r="C15" s="30" t="inlineStr">
        <is>
          <t>Insurance</t>
        </is>
      </c>
      <c r="D15" s="13" t="n">
        <v>11053</v>
      </c>
      <c r="E15" s="14" t="n">
        <v>65.37</v>
      </c>
      <c r="F15" s="15" t="n">
        <v>0.0455</v>
      </c>
      <c r="G15" s="15" t="n"/>
    </row>
    <row r="16">
      <c r="A16" s="12" t="inlineStr">
        <is>
          <t>Computer Age Management Services Ltd.</t>
        </is>
      </c>
      <c r="B16" s="30" t="inlineStr">
        <is>
          <t>INE596I01012</t>
        </is>
      </c>
      <c r="C16" s="30" t="inlineStr">
        <is>
          <t>Capital Markets</t>
        </is>
      </c>
      <c r="D16" s="13" t="n">
        <v>1382</v>
      </c>
      <c r="E16" s="14" t="n">
        <v>54.4</v>
      </c>
      <c r="F16" s="15" t="n">
        <v>0.0379</v>
      </c>
      <c r="G16" s="15" t="n"/>
    </row>
    <row r="17">
      <c r="A17" s="12" t="inlineStr">
        <is>
          <t>Life Insurance Corporation of India</t>
        </is>
      </c>
      <c r="B17" s="30" t="inlineStr">
        <is>
          <t>INE0J1Y01017</t>
        </is>
      </c>
      <c r="C17" s="30" t="inlineStr">
        <is>
          <t>Insurance</t>
        </is>
      </c>
      <c r="D17" s="13" t="n">
        <v>5365</v>
      </c>
      <c r="E17" s="14" t="n">
        <v>48</v>
      </c>
      <c r="F17" s="15" t="n">
        <v>0.0334</v>
      </c>
      <c r="G17" s="15" t="n"/>
    </row>
    <row r="18">
      <c r="A18" s="12" t="inlineStr">
        <is>
          <t>Angel One Ltd.</t>
        </is>
      </c>
      <c r="B18" s="30" t="inlineStr">
        <is>
          <t>INE732I01013</t>
        </is>
      </c>
      <c r="C18" s="30" t="inlineStr">
        <is>
          <t>Capital Markets</t>
        </is>
      </c>
      <c r="D18" s="13" t="n">
        <v>1795</v>
      </c>
      <c r="E18" s="14" t="n">
        <v>44.74</v>
      </c>
      <c r="F18" s="15" t="n">
        <v>0.0311</v>
      </c>
      <c r="G18" s="15" t="n"/>
    </row>
    <row r="19">
      <c r="A19" s="12" t="inlineStr">
        <is>
          <t>Nippon Life India Asset Management Ltd.</t>
        </is>
      </c>
      <c r="B19" s="30" t="inlineStr">
        <is>
          <t>INE298J01013</t>
        </is>
      </c>
      <c r="C19" s="30" t="inlineStr">
        <is>
          <t>Capital Markets</t>
        </is>
      </c>
      <c r="D19" s="13" t="n">
        <v>5020</v>
      </c>
      <c r="E19" s="14" t="n">
        <v>43.9</v>
      </c>
      <c r="F19" s="15" t="n">
        <v>0.0306</v>
      </c>
      <c r="G19" s="15" t="n"/>
    </row>
    <row r="20">
      <c r="A20" s="12" t="inlineStr">
        <is>
          <t>Motilal Oswal Financial Services Ltd.</t>
        </is>
      </c>
      <c r="B20" s="30" t="inlineStr">
        <is>
          <t>INE338I01027</t>
        </is>
      </c>
      <c r="C20" s="30" t="inlineStr">
        <is>
          <t>Capital Markets</t>
        </is>
      </c>
      <c r="D20" s="13" t="n">
        <v>4410</v>
      </c>
      <c r="E20" s="14" t="n">
        <v>43.1</v>
      </c>
      <c r="F20" s="15" t="n">
        <v>0.03</v>
      </c>
      <c r="G20" s="15" t="n"/>
    </row>
    <row r="21">
      <c r="A21" s="12" t="inlineStr">
        <is>
          <t>KFIN Technologies Ltd.</t>
        </is>
      </c>
      <c r="B21" s="30" t="inlineStr">
        <is>
          <t>INE138Y01010</t>
        </is>
      </c>
      <c r="C21" s="30" t="inlineStr">
        <is>
          <t>Capital Markets</t>
        </is>
      </c>
      <c r="D21" s="13" t="n">
        <v>3764</v>
      </c>
      <c r="E21" s="14" t="n">
        <v>41.35</v>
      </c>
      <c r="F21" s="15" t="n">
        <v>0.0288</v>
      </c>
      <c r="G21" s="15" t="n"/>
    </row>
    <row r="22">
      <c r="A22" s="12" t="inlineStr">
        <is>
          <t>Anand Rathi Wealth Ltd.</t>
        </is>
      </c>
      <c r="B22" s="30" t="inlineStr">
        <is>
          <t>INE463V01026</t>
        </is>
      </c>
      <c r="C22" s="30" t="inlineStr">
        <is>
          <t>Capital Markets</t>
        </is>
      </c>
      <c r="D22" s="13" t="n">
        <v>1127</v>
      </c>
      <c r="E22" s="14" t="n">
        <v>34.8</v>
      </c>
      <c r="F22" s="15" t="n">
        <v>0.0242</v>
      </c>
      <c r="G22" s="15" t="n"/>
    </row>
    <row r="23">
      <c r="A23" s="12" t="inlineStr">
        <is>
          <t>General Insurance Corporation of India</t>
        </is>
      </c>
      <c r="B23" s="30" t="inlineStr">
        <is>
          <t>INE481Y01014</t>
        </is>
      </c>
      <c r="C23" s="30" t="inlineStr">
        <is>
          <t>Insurance</t>
        </is>
      </c>
      <c r="D23" s="13" t="n">
        <v>8955</v>
      </c>
      <c r="E23" s="14" t="n">
        <v>33.54</v>
      </c>
      <c r="F23" s="15" t="n">
        <v>0.0233</v>
      </c>
      <c r="G23" s="15" t="n"/>
    </row>
    <row r="24">
      <c r="A24" s="12" t="inlineStr">
        <is>
          <t>Star Health &amp; Allied Insurance Co Ltd.</t>
        </is>
      </c>
      <c r="B24" s="30" t="inlineStr">
        <is>
          <t>INE575P01011</t>
        </is>
      </c>
      <c r="C24" s="30" t="inlineStr">
        <is>
          <t>Insurance</t>
        </is>
      </c>
      <c r="D24" s="13" t="n">
        <v>6509</v>
      </c>
      <c r="E24" s="14" t="n">
        <v>32.16</v>
      </c>
      <c r="F24" s="15" t="n">
        <v>0.0224</v>
      </c>
      <c r="G24" s="15" t="n"/>
    </row>
    <row r="25">
      <c r="A25" s="12" t="inlineStr">
        <is>
          <t>Indian Energy Exchange Ltd.</t>
        </is>
      </c>
      <c r="B25" s="30" t="inlineStr">
        <is>
          <t>INE022Q01020</t>
        </is>
      </c>
      <c r="C25" s="30" t="inlineStr">
        <is>
          <t>Capital Markets</t>
        </is>
      </c>
      <c r="D25" s="13" t="n">
        <v>22602</v>
      </c>
      <c r="E25" s="14" t="n">
        <v>31.44</v>
      </c>
      <c r="F25" s="15" t="n">
        <v>0.0219</v>
      </c>
      <c r="G25" s="15" t="n"/>
    </row>
    <row r="26">
      <c r="A26" s="12" t="inlineStr">
        <is>
          <t>Nuvama Wealth Management Ltd.</t>
        </is>
      </c>
      <c r="B26" s="30" t="inlineStr">
        <is>
          <t>INE531F01015</t>
        </is>
      </c>
      <c r="C26" s="30" t="inlineStr">
        <is>
          <t>Capital Markets</t>
        </is>
      </c>
      <c r="D26" s="13" t="n">
        <v>418</v>
      </c>
      <c r="E26" s="14" t="n">
        <v>29.68</v>
      </c>
      <c r="F26" s="15" t="n">
        <v>0.0207</v>
      </c>
      <c r="G26" s="15" t="n"/>
    </row>
    <row r="27">
      <c r="A27" s="12" t="inlineStr">
        <is>
          <t>Go Digit General Insurance Ltd.</t>
        </is>
      </c>
      <c r="B27" s="30" t="inlineStr">
        <is>
          <t>INE03JT01014</t>
        </is>
      </c>
      <c r="C27" s="30" t="inlineStr">
        <is>
          <t>Insurance</t>
        </is>
      </c>
      <c r="D27" s="13" t="n">
        <v>7044</v>
      </c>
      <c r="E27" s="14" t="n">
        <v>25.26</v>
      </c>
      <c r="F27" s="15" t="n">
        <v>0.0176</v>
      </c>
      <c r="G27" s="15" t="n"/>
    </row>
    <row r="28">
      <c r="A28" s="12" t="inlineStr">
        <is>
          <t>Aditya Birla Sun Life AMC Ltd.</t>
        </is>
      </c>
      <c r="B28" s="30" t="inlineStr">
        <is>
          <t>INE404A01024</t>
        </is>
      </c>
      <c r="C28" s="30" t="inlineStr">
        <is>
          <t>Capital Markets</t>
        </is>
      </c>
      <c r="D28" s="13" t="n">
        <v>2054</v>
      </c>
      <c r="E28" s="14" t="n">
        <v>15.61</v>
      </c>
      <c r="F28" s="15" t="n">
        <v>0.0109</v>
      </c>
      <c r="G28" s="15" t="n"/>
    </row>
    <row r="29">
      <c r="A29" s="12" t="inlineStr">
        <is>
          <t>UTI Asset Management Company Ltd.</t>
        </is>
      </c>
      <c r="B29" s="30" t="inlineStr">
        <is>
          <t>INE094J01016</t>
        </is>
      </c>
      <c r="C29" s="30" t="inlineStr">
        <is>
          <t>Capital Markets</t>
        </is>
      </c>
      <c r="D29" s="13" t="n">
        <v>1150</v>
      </c>
      <c r="E29" s="14" t="n">
        <v>14.35</v>
      </c>
      <c r="F29" s="15" t="n">
        <v>0.01</v>
      </c>
      <c r="G29" s="15" t="n"/>
    </row>
    <row r="30">
      <c r="A30" s="12" t="inlineStr">
        <is>
          <t>The New India Assurance Company Ltd.</t>
        </is>
      </c>
      <c r="B30" s="30" t="inlineStr">
        <is>
          <t>INE470Y01017</t>
        </is>
      </c>
      <c r="C30" s="30" t="inlineStr">
        <is>
          <t>Insurance</t>
        </is>
      </c>
      <c r="D30" s="13" t="n">
        <v>6976</v>
      </c>
      <c r="E30" s="14" t="n">
        <v>13.05</v>
      </c>
      <c r="F30" s="15" t="n">
        <v>0.0091</v>
      </c>
      <c r="G30" s="15" t="n"/>
    </row>
    <row r="31">
      <c r="A31" s="16" t="inlineStr">
        <is>
          <t>Sub Total</t>
        </is>
      </c>
      <c r="B31" s="31" t="n"/>
      <c r="C31" s="31" t="n"/>
      <c r="D31" s="17" t="n"/>
      <c r="E31" s="37" t="n">
        <v>1435.2</v>
      </c>
      <c r="F31" s="38" t="n">
        <v>0.9991</v>
      </c>
      <c r="G31" s="20" t="n"/>
    </row>
    <row r="32">
      <c r="A32" s="16" t="inlineStr">
        <is>
          <t>(b) Unlisted</t>
        </is>
      </c>
      <c r="B32" s="30" t="n"/>
      <c r="C32" s="30" t="n"/>
      <c r="D32" s="13" t="n"/>
      <c r="E32" s="14" t="n"/>
      <c r="F32" s="15" t="n"/>
      <c r="G32" s="15" t="n"/>
    </row>
    <row r="33">
      <c r="A33" s="16" t="inlineStr">
        <is>
          <t>Sub Total</t>
        </is>
      </c>
      <c r="B33" s="30" t="n"/>
      <c r="C33" s="30" t="n"/>
      <c r="D33" s="13" t="n"/>
      <c r="E33" s="39" t="inlineStr">
        <is>
          <t>NIL</t>
        </is>
      </c>
      <c r="F33" s="40" t="inlineStr">
        <is>
          <t>NIL</t>
        </is>
      </c>
      <c r="G33" s="15" t="n"/>
    </row>
    <row r="34">
      <c r="A34" s="21" t="inlineStr">
        <is>
          <t>TOTAL</t>
        </is>
      </c>
      <c r="B34" s="32" t="n"/>
      <c r="C34" s="32" t="n"/>
      <c r="D34" s="22" t="n"/>
      <c r="E34" s="27" t="n">
        <v>1435.2</v>
      </c>
      <c r="F34" s="28" t="n">
        <v>0.9991</v>
      </c>
      <c r="G34" s="20" t="n"/>
    </row>
    <row r="35">
      <c r="A35" s="12" t="n"/>
      <c r="B35" s="30" t="n"/>
      <c r="C35" s="30" t="n"/>
      <c r="D35" s="13" t="n"/>
      <c r="E35" s="14" t="n"/>
      <c r="F35" s="15" t="n"/>
      <c r="G35" s="15" t="n"/>
    </row>
    <row r="36">
      <c r="A36" s="12" t="inlineStr">
        <is>
          <t>Accrued Interest</t>
        </is>
      </c>
      <c r="B36" s="30" t="n"/>
      <c r="C36" s="30" t="n"/>
      <c r="D36" s="13" t="n"/>
      <c r="E36" s="14" t="n">
        <v>0</v>
      </c>
      <c r="F36" s="15" t="n">
        <v>0</v>
      </c>
      <c r="G36" s="15" t="n"/>
    </row>
    <row r="37">
      <c r="A37" s="12" t="inlineStr">
        <is>
          <t>Net Receivables/(Payables)</t>
        </is>
      </c>
      <c r="B37" s="30" t="n"/>
      <c r="C37" s="30" t="n"/>
      <c r="D37" s="13" t="n"/>
      <c r="E37" s="14" t="n">
        <v>1.41</v>
      </c>
      <c r="F37" s="15" t="n">
        <v>0.0009</v>
      </c>
      <c r="G37" s="15" t="n"/>
    </row>
    <row r="38">
      <c r="A38" s="25" t="inlineStr">
        <is>
          <t>GRAND TOTAL</t>
        </is>
      </c>
      <c r="B38" s="33" t="n"/>
      <c r="C38" s="33" t="n"/>
      <c r="D38" s="26" t="n"/>
      <c r="E38" s="27" t="n">
        <v>1436.61</v>
      </c>
      <c r="F38" s="28" t="n">
        <v>1</v>
      </c>
      <c r="G38" s="28" t="n"/>
    </row>
    <row r="43">
      <c r="A43" s="80" t="inlineStr">
        <is>
          <t>Notes:</t>
        </is>
      </c>
    </row>
    <row r="44">
      <c r="A44" s="48" t="inlineStr">
        <is>
          <t>1. Security in default beyond its maturiy date</t>
        </is>
      </c>
      <c r="B44" s="34" t="inlineStr">
        <is>
          <t>NIL</t>
        </is>
      </c>
    </row>
    <row r="45">
      <c r="A45" t="inlineStr">
        <is>
          <t>2. NAV at the beginning of the period (Rs. per unit)</t>
        </is>
      </c>
    </row>
    <row r="46">
      <c r="A46" t="inlineStr">
        <is>
          <t>Plan /option (Face Value 20.9838)</t>
        </is>
      </c>
      <c r="B46" t="inlineStr">
        <is>
          <t>As on</t>
        </is>
      </c>
      <c r="C46" t="inlineStr">
        <is>
          <t>As on</t>
        </is>
      </c>
    </row>
    <row r="47">
      <c r="B47" s="49" t="n">
        <v>45930</v>
      </c>
      <c r="C47" s="49" t="n">
        <v>45961</v>
      </c>
    </row>
    <row r="48">
      <c r="A48" t="inlineStr">
        <is>
          <t>Regular Plan  Growth Option</t>
        </is>
      </c>
      <c r="B48" t="n">
        <v>22.5745</v>
      </c>
      <c r="C48" t="n">
        <v>23.5247</v>
      </c>
    </row>
    <row r="50">
      <c r="A50" t="inlineStr">
        <is>
          <t xml:space="preserve">3. Total Dividend (Net) declared during the month </t>
        </is>
      </c>
      <c r="B50" s="34" t="inlineStr">
        <is>
          <t>NIL</t>
        </is>
      </c>
    </row>
    <row r="51">
      <c r="A51" t="inlineStr">
        <is>
          <t>4. Bonus was declared during the month</t>
        </is>
      </c>
      <c r="B51" s="34" t="inlineStr">
        <is>
          <t>NIL</t>
        </is>
      </c>
    </row>
    <row r="52" ht="29" customHeight="1">
      <c r="A52" s="48" t="inlineStr">
        <is>
          <t>5. Investment in Repo of Corporate Debt Securities during the month ended October 31, 2025</t>
        </is>
      </c>
      <c r="B52" s="34" t="inlineStr">
        <is>
          <t>NIL</t>
        </is>
      </c>
    </row>
    <row r="53" ht="29" customHeight="1">
      <c r="A53" s="48" t="inlineStr">
        <is>
          <t>6. Investment in foreign securities/ADRs/GDRs at the end of the month</t>
        </is>
      </c>
      <c r="B53" s="34" t="inlineStr">
        <is>
          <t>NIL</t>
        </is>
      </c>
    </row>
    <row r="54">
      <c r="A54" t="inlineStr">
        <is>
          <t>7. Portfolio Turnover Ratio</t>
        </is>
      </c>
      <c r="B54" s="51" t="n">
        <v>0.9305</v>
      </c>
    </row>
    <row r="55" ht="43.5" customHeight="1">
      <c r="A55" s="48" t="inlineStr">
        <is>
          <t>8. Total gross exposure to derivative instruments (excluding reversed positions) at the end of the month (Rs. in Lakhs)</t>
        </is>
      </c>
      <c r="B55" s="34" t="inlineStr">
        <is>
          <t>NIL</t>
        </is>
      </c>
    </row>
    <row r="56">
      <c r="B56" s="34" t="n"/>
    </row>
    <row r="57" ht="29" customHeight="1">
      <c r="A57" s="48" t="inlineStr">
        <is>
          <t>9. Margin Deposits includes Margin money placed on derivatives other than margin money placed with bank</t>
        </is>
      </c>
      <c r="B57" s="34" t="inlineStr">
        <is>
          <t>NIL</t>
        </is>
      </c>
    </row>
    <row r="58" ht="29" customHeight="1">
      <c r="A58" s="48" t="inlineStr">
        <is>
          <t>10. Value of investment made by other schemes under same management (Rs. In Lakhs)</t>
        </is>
      </c>
      <c r="B58" t="inlineStr">
        <is>
          <t>NIL</t>
        </is>
      </c>
    </row>
    <row r="59" ht="29" customHeight="1">
      <c r="A59" s="48" t="inlineStr">
        <is>
          <t>11. Number of instance of deviation In valuation of securities</t>
        </is>
      </c>
      <c r="B59" s="34" t="inlineStr">
        <is>
          <t>NIL</t>
        </is>
      </c>
    </row>
    <row r="60" ht="29" customHeight="1">
      <c r="A60" s="48" t="inlineStr">
        <is>
          <t>12. Total value and percentage of illiquid equity shares / securities</t>
        </is>
      </c>
      <c r="B60" s="34" t="inlineStr">
        <is>
          <t>NIL</t>
        </is>
      </c>
    </row>
    <row r="62" ht="70" customHeight="1">
      <c r="A62" s="82" t="inlineStr">
        <is>
          <t>Scheme Name</t>
        </is>
      </c>
      <c r="B62" s="82" t="inlineStr">
        <is>
          <t>Risk- O - Meter</t>
        </is>
      </c>
      <c r="C62" s="82" t="inlineStr">
        <is>
          <t>Benchmark of the Scheme</t>
        </is>
      </c>
      <c r="D62" s="82" t="inlineStr">
        <is>
          <t>Benchmark Risk-o-meter</t>
        </is>
      </c>
    </row>
    <row r="63" ht="70" customHeight="1">
      <c r="A63" s="82" t="inlineStr">
        <is>
          <t>Edelweiss BSE Capital Markets &amp; Insurance ETF</t>
        </is>
      </c>
      <c r="B63" s="82" t="n"/>
      <c r="C63" s="82" t="inlineStr">
        <is>
          <t>BSE Capital Markets &amp; Insurance TRI</t>
        </is>
      </c>
      <c r="D63" s="82" t="n"/>
      <c r="E6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G69"/>
  <sheetViews>
    <sheetView showGridLines="0" workbookViewId="0">
      <pane ySplit="4" topLeftCell="A63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BSE INTERNET ECONOMY INDEX FUND AS ON OCTOBER 31, 2025</t>
        </is>
      </c>
    </row>
    <row r="2" ht="19.5" customHeight="1">
      <c r="A2" s="81" t="inlineStr">
        <is>
          <t>(An open-ended index scheme replicating BSE Internet Economy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Bharti Airtel Ltd.</t>
        </is>
      </c>
      <c r="B8" s="30" t="inlineStr">
        <is>
          <t>INE397D01024</t>
        </is>
      </c>
      <c r="C8" s="30" t="inlineStr">
        <is>
          <t>Telecom - Services</t>
        </is>
      </c>
      <c r="D8" s="13" t="n">
        <v>23733</v>
      </c>
      <c r="E8" s="14" t="n">
        <v>487.62</v>
      </c>
      <c r="F8" s="15" t="n">
        <v>0.1577</v>
      </c>
      <c r="G8" s="15" t="n"/>
    </row>
    <row r="9">
      <c r="A9" s="12" t="inlineStr">
        <is>
          <t>Eternal Ltd.</t>
        </is>
      </c>
      <c r="B9" s="30" t="inlineStr">
        <is>
          <t>INE758T01015</t>
        </is>
      </c>
      <c r="C9" s="30" t="inlineStr">
        <is>
          <t>Retailing</t>
        </is>
      </c>
      <c r="D9" s="13" t="n">
        <v>138310</v>
      </c>
      <c r="E9" s="14" t="n">
        <v>439.48</v>
      </c>
      <c r="F9" s="15" t="n">
        <v>0.1421</v>
      </c>
      <c r="G9" s="15" t="n"/>
    </row>
    <row r="10">
      <c r="A10" s="12" t="inlineStr">
        <is>
          <t>PB Fintech Ltd.</t>
        </is>
      </c>
      <c r="B10" s="30" t="inlineStr">
        <is>
          <t>INE417T01026</t>
        </is>
      </c>
      <c r="C10" s="30" t="inlineStr">
        <is>
          <t>Financial Technology (Fintech)</t>
        </is>
      </c>
      <c r="D10" s="13" t="n">
        <v>15987</v>
      </c>
      <c r="E10" s="14" t="n">
        <v>285.74</v>
      </c>
      <c r="F10" s="15" t="n">
        <v>0.0924</v>
      </c>
      <c r="G10" s="15" t="n"/>
    </row>
    <row r="11">
      <c r="A11" s="12" t="inlineStr">
        <is>
          <t>Info Edge (India) Ltd.</t>
        </is>
      </c>
      <c r="B11" s="30" t="inlineStr">
        <is>
          <t>INE663F01032</t>
        </is>
      </c>
      <c r="C11" s="30" t="inlineStr">
        <is>
          <t>Retailing</t>
        </is>
      </c>
      <c r="D11" s="13" t="n">
        <v>18592</v>
      </c>
      <c r="E11" s="14" t="n">
        <v>256.43</v>
      </c>
      <c r="F11" s="15" t="n">
        <v>0.0829</v>
      </c>
      <c r="G11" s="15" t="n"/>
    </row>
    <row r="12">
      <c r="A12" s="12" t="inlineStr">
        <is>
          <t>One 97 Communications Ltd.</t>
        </is>
      </c>
      <c r="B12" s="30" t="inlineStr">
        <is>
          <t>INE982J01020</t>
        </is>
      </c>
      <c r="C12" s="30" t="inlineStr">
        <is>
          <t>Financial Technology (Fintech)</t>
        </is>
      </c>
      <c r="D12" s="13" t="n">
        <v>17401</v>
      </c>
      <c r="E12" s="14" t="n">
        <v>226.67</v>
      </c>
      <c r="F12" s="15" t="n">
        <v>0.0733</v>
      </c>
      <c r="G12" s="15" t="n"/>
    </row>
    <row r="13">
      <c r="A13" s="12" t="inlineStr">
        <is>
          <t>Multi Commodity Exchange Of India Ltd.</t>
        </is>
      </c>
      <c r="B13" s="30" t="inlineStr">
        <is>
          <t>INE745G01035</t>
        </is>
      </c>
      <c r="C13" s="30" t="inlineStr">
        <is>
          <t>Capital Markets</t>
        </is>
      </c>
      <c r="D13" s="13" t="n">
        <v>2439</v>
      </c>
      <c r="E13" s="14" t="n">
        <v>225.58</v>
      </c>
      <c r="F13" s="15" t="n">
        <v>0.07290000000000001</v>
      </c>
      <c r="G13" s="15" t="n"/>
    </row>
    <row r="14">
      <c r="A14" s="12" t="inlineStr">
        <is>
          <t>Swiggy Ltd.</t>
        </is>
      </c>
      <c r="B14" s="30" t="inlineStr">
        <is>
          <t>INE00H001014</t>
        </is>
      </c>
      <c r="C14" s="30" t="inlineStr">
        <is>
          <t>Retailing</t>
        </is>
      </c>
      <c r="D14" s="13" t="n">
        <v>40545</v>
      </c>
      <c r="E14" s="14" t="n">
        <v>166.25</v>
      </c>
      <c r="F14" s="15" t="n">
        <v>0.0538</v>
      </c>
      <c r="G14" s="15" t="n"/>
    </row>
    <row r="15">
      <c r="A15" s="12" t="inlineStr">
        <is>
          <t>FSN E-Commerce Ventures Ltd.</t>
        </is>
      </c>
      <c r="B15" s="30" t="inlineStr">
        <is>
          <t>INE388Y01029</t>
        </is>
      </c>
      <c r="C15" s="30" t="inlineStr">
        <is>
          <t>Retailing</t>
        </is>
      </c>
      <c r="D15" s="13" t="n">
        <v>65672</v>
      </c>
      <c r="E15" s="14" t="n">
        <v>162.77</v>
      </c>
      <c r="F15" s="15" t="n">
        <v>0.0526</v>
      </c>
      <c r="G15" s="15" t="n"/>
    </row>
    <row r="16">
      <c r="A16" s="12" t="inlineStr">
        <is>
          <t>360 One Wam Ltd.</t>
        </is>
      </c>
      <c r="B16" s="30" t="inlineStr">
        <is>
          <t>INE466L01038</t>
        </is>
      </c>
      <c r="C16" s="30" t="inlineStr">
        <is>
          <t>Capital Markets</t>
        </is>
      </c>
      <c r="D16" s="13" t="n">
        <v>11030</v>
      </c>
      <c r="E16" s="14" t="n">
        <v>119.28</v>
      </c>
      <c r="F16" s="15" t="n">
        <v>0.0386</v>
      </c>
      <c r="G16" s="15" t="n"/>
    </row>
    <row r="17">
      <c r="A17" s="12" t="inlineStr">
        <is>
          <t>Tata Communications Ltd.</t>
        </is>
      </c>
      <c r="B17" s="30" t="inlineStr">
        <is>
          <t>INE151A01013</t>
        </is>
      </c>
      <c r="C17" s="30" t="inlineStr">
        <is>
          <t>Telecom - Services</t>
        </is>
      </c>
      <c r="D17" s="13" t="n">
        <v>5587</v>
      </c>
      <c r="E17" s="14" t="n">
        <v>104.79</v>
      </c>
      <c r="F17" s="15" t="n">
        <v>0.0339</v>
      </c>
      <c r="G17" s="15" t="n"/>
    </row>
    <row r="18">
      <c r="A18" s="12" t="inlineStr">
        <is>
          <t>Indian Railway Catering &amp;Tou. Corp. Ltd.</t>
        </is>
      </c>
      <c r="B18" s="30" t="inlineStr">
        <is>
          <t>INE335Y01020</t>
        </is>
      </c>
      <c r="C18" s="30" t="inlineStr">
        <is>
          <t>Leisure Services</t>
        </is>
      </c>
      <c r="D18" s="13" t="n">
        <v>14538</v>
      </c>
      <c r="E18" s="14" t="n">
        <v>104.56</v>
      </c>
      <c r="F18" s="15" t="n">
        <v>0.0338</v>
      </c>
      <c r="G18" s="15" t="n"/>
    </row>
    <row r="19">
      <c r="A19" s="12" t="inlineStr">
        <is>
          <t>Computer Age Management Services Ltd.</t>
        </is>
      </c>
      <c r="B19" s="30" t="inlineStr">
        <is>
          <t>INE596I01012</t>
        </is>
      </c>
      <c r="C19" s="30" t="inlineStr">
        <is>
          <t>Capital Markets</t>
        </is>
      </c>
      <c r="D19" s="13" t="n">
        <v>2292</v>
      </c>
      <c r="E19" s="14" t="n">
        <v>90.22</v>
      </c>
      <c r="F19" s="15" t="n">
        <v>0.0292</v>
      </c>
      <c r="G19" s="15" t="n"/>
    </row>
    <row r="20">
      <c r="A20" s="12" t="inlineStr">
        <is>
          <t>Angel One Ltd.</t>
        </is>
      </c>
      <c r="B20" s="30" t="inlineStr">
        <is>
          <t>INE732I01013</t>
        </is>
      </c>
      <c r="C20" s="30" t="inlineStr">
        <is>
          <t>Capital Markets</t>
        </is>
      </c>
      <c r="D20" s="13" t="n">
        <v>3077</v>
      </c>
      <c r="E20" s="14" t="n">
        <v>76.69</v>
      </c>
      <c r="F20" s="15" t="n">
        <v>0.0248</v>
      </c>
      <c r="G20" s="15" t="n"/>
    </row>
    <row r="21">
      <c r="A21" s="12" t="inlineStr">
        <is>
          <t>Motilal Oswal Financial Services Ltd.</t>
        </is>
      </c>
      <c r="B21" s="30" t="inlineStr">
        <is>
          <t>INE338I01027</t>
        </is>
      </c>
      <c r="C21" s="30" t="inlineStr">
        <is>
          <t>Capital Markets</t>
        </is>
      </c>
      <c r="D21" s="13" t="n">
        <v>7448</v>
      </c>
      <c r="E21" s="14" t="n">
        <v>72.8</v>
      </c>
      <c r="F21" s="15" t="n">
        <v>0.0235</v>
      </c>
      <c r="G21" s="15" t="n"/>
    </row>
    <row r="22">
      <c r="A22" s="12" t="inlineStr">
        <is>
          <t>KFIN Technologies Ltd.</t>
        </is>
      </c>
      <c r="B22" s="30" t="inlineStr">
        <is>
          <t>INE138Y01010</t>
        </is>
      </c>
      <c r="C22" s="30" t="inlineStr">
        <is>
          <t>Capital Markets</t>
        </is>
      </c>
      <c r="D22" s="13" t="n">
        <v>6344</v>
      </c>
      <c r="E22" s="14" t="n">
        <v>69.69</v>
      </c>
      <c r="F22" s="15" t="n">
        <v>0.0225</v>
      </c>
      <c r="G22" s="15" t="n"/>
    </row>
    <row r="23">
      <c r="A23" s="12" t="inlineStr">
        <is>
          <t>Bharti Hexacom Ltd.</t>
        </is>
      </c>
      <c r="B23" s="30" t="inlineStr">
        <is>
          <t>INE343G01021</t>
        </is>
      </c>
      <c r="C23" s="30" t="inlineStr">
        <is>
          <t>Telecom - Services</t>
        </is>
      </c>
      <c r="D23" s="13" t="n">
        <v>3591</v>
      </c>
      <c r="E23" s="14" t="n">
        <v>66.76000000000001</v>
      </c>
      <c r="F23" s="15" t="n">
        <v>0.0216</v>
      </c>
      <c r="G23" s="15" t="n"/>
    </row>
    <row r="24">
      <c r="A24" s="12" t="inlineStr">
        <is>
          <t>Indian Energy Exchange Ltd.</t>
        </is>
      </c>
      <c r="B24" s="30" t="inlineStr">
        <is>
          <t>INE022Q01020</t>
        </is>
      </c>
      <c r="C24" s="30" t="inlineStr">
        <is>
          <t>Capital Markets</t>
        </is>
      </c>
      <c r="D24" s="13" t="n">
        <v>38293</v>
      </c>
      <c r="E24" s="14" t="n">
        <v>53.27</v>
      </c>
      <c r="F24" s="15" t="n">
        <v>0.0172</v>
      </c>
      <c r="G24" s="15" t="n"/>
    </row>
    <row r="25">
      <c r="A25" s="12" t="inlineStr">
        <is>
          <t>Indiamart Intermesh Ltd.</t>
        </is>
      </c>
      <c r="B25" s="30" t="inlineStr">
        <is>
          <t>INE933S01016</t>
        </is>
      </c>
      <c r="C25" s="30" t="inlineStr">
        <is>
          <t>Retailing</t>
        </is>
      </c>
      <c r="D25" s="13" t="n">
        <v>1464</v>
      </c>
      <c r="E25" s="14" t="n">
        <v>35.97</v>
      </c>
      <c r="F25" s="15" t="n">
        <v>0.0116</v>
      </c>
      <c r="G25" s="15" t="n"/>
    </row>
    <row r="26">
      <c r="A26" s="12" t="inlineStr">
        <is>
          <t>Tejas Networks Ltd.</t>
        </is>
      </c>
      <c r="B26" s="30" t="inlineStr">
        <is>
          <t>INE010J01012</t>
        </is>
      </c>
      <c r="C26" s="30" t="inlineStr">
        <is>
          <t>Telecom - Equipment &amp; Accessories</t>
        </is>
      </c>
      <c r="D26" s="13" t="n">
        <v>3889</v>
      </c>
      <c r="E26" s="14" t="n">
        <v>20.73</v>
      </c>
      <c r="F26" s="15" t="n">
        <v>0.0067</v>
      </c>
      <c r="G26" s="15" t="n"/>
    </row>
    <row r="27">
      <c r="A27" s="12" t="inlineStr">
        <is>
          <t>BLS International Services Ltd.</t>
        </is>
      </c>
      <c r="B27" s="30" t="inlineStr">
        <is>
          <t>INE153T01027</t>
        </is>
      </c>
      <c r="C27" s="30" t="inlineStr">
        <is>
          <t>Leisure Services</t>
        </is>
      </c>
      <c r="D27" s="13" t="n">
        <v>5702</v>
      </c>
      <c r="E27" s="14" t="n">
        <v>17.94</v>
      </c>
      <c r="F27" s="15" t="n">
        <v>0.0058</v>
      </c>
      <c r="G27" s="15" t="n"/>
    </row>
    <row r="28">
      <c r="A28" s="16" t="inlineStr">
        <is>
          <t>Sub Total</t>
        </is>
      </c>
      <c r="B28" s="31" t="n"/>
      <c r="C28" s="31" t="n"/>
      <c r="D28" s="17" t="n"/>
      <c r="E28" s="37" t="n">
        <v>3083.24</v>
      </c>
      <c r="F28" s="38" t="n">
        <v>0.9969</v>
      </c>
      <c r="G28" s="20" t="n"/>
    </row>
    <row r="29">
      <c r="A29" s="16" t="inlineStr">
        <is>
          <t>(b) Unlisted</t>
        </is>
      </c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Sub Total</t>
        </is>
      </c>
      <c r="B30" s="30" t="n"/>
      <c r="C30" s="30" t="n"/>
      <c r="D30" s="13" t="n"/>
      <c r="E30" s="39" t="inlineStr">
        <is>
          <t>NIL</t>
        </is>
      </c>
      <c r="F30" s="40" t="inlineStr">
        <is>
          <t>NIL</t>
        </is>
      </c>
      <c r="G30" s="15" t="n"/>
    </row>
    <row r="31">
      <c r="A31" s="21" t="inlineStr">
        <is>
          <t>TOTAL</t>
        </is>
      </c>
      <c r="B31" s="32" t="n"/>
      <c r="C31" s="32" t="n"/>
      <c r="D31" s="22" t="n"/>
      <c r="E31" s="27" t="n">
        <v>3083.24</v>
      </c>
      <c r="F31" s="28" t="n">
        <v>0.9969</v>
      </c>
      <c r="G31" s="20" t="n"/>
    </row>
    <row r="32">
      <c r="A32" s="12" t="n"/>
      <c r="B32" s="30" t="n"/>
      <c r="C32" s="30" t="n"/>
      <c r="D32" s="13" t="n"/>
      <c r="E32" s="14" t="n"/>
      <c r="F32" s="15" t="n"/>
      <c r="G32" s="15" t="n"/>
    </row>
    <row r="33">
      <c r="A33" s="12" t="n"/>
      <c r="B33" s="30" t="n"/>
      <c r="C33" s="30" t="n"/>
      <c r="D33" s="13" t="n"/>
      <c r="E33" s="14" t="n"/>
      <c r="F33" s="15" t="n"/>
      <c r="G33" s="15" t="n"/>
    </row>
    <row r="34">
      <c r="A34" s="16" t="inlineStr">
        <is>
          <t>TREPS / Reverse Repo</t>
        </is>
      </c>
      <c r="B34" s="30" t="n"/>
      <c r="C34" s="30" t="n"/>
      <c r="D34" s="13" t="n"/>
      <c r="E34" s="14" t="n"/>
      <c r="F34" s="15" t="n"/>
      <c r="G34" s="15" t="n"/>
    </row>
    <row r="35">
      <c r="A35" s="12" t="inlineStr">
        <is>
          <t>Clearing Corporation of India Ltd.</t>
        </is>
      </c>
      <c r="B35" s="30" t="n"/>
      <c r="C35" s="30" t="n"/>
      <c r="D35" s="13" t="n"/>
      <c r="E35" s="14" t="n">
        <v>14.99</v>
      </c>
      <c r="F35" s="15" t="n">
        <v>0.0048</v>
      </c>
      <c r="G35" s="15" t="n">
        <v>0.05596</v>
      </c>
    </row>
    <row r="36">
      <c r="A36" s="16" t="inlineStr">
        <is>
          <t>Sub Total</t>
        </is>
      </c>
      <c r="B36" s="31" t="n"/>
      <c r="C36" s="31" t="n"/>
      <c r="D36" s="17" t="n"/>
      <c r="E36" s="37" t="n">
        <v>14.99</v>
      </c>
      <c r="F36" s="38" t="n">
        <v>0.0048</v>
      </c>
      <c r="G36" s="20" t="n"/>
    </row>
    <row r="37">
      <c r="A37" s="12" t="n"/>
      <c r="B37" s="30" t="n"/>
      <c r="C37" s="30" t="n"/>
      <c r="D37" s="13" t="n"/>
      <c r="E37" s="14" t="n"/>
      <c r="F37" s="15" t="n"/>
      <c r="G37" s="15" t="n"/>
    </row>
    <row r="38">
      <c r="A38" s="21" t="inlineStr">
        <is>
          <t>TOTAL</t>
        </is>
      </c>
      <c r="B38" s="32" t="n"/>
      <c r="C38" s="32" t="n"/>
      <c r="D38" s="22" t="n"/>
      <c r="E38" s="18" t="n">
        <v>14.99</v>
      </c>
      <c r="F38" s="19" t="n">
        <v>0.0048</v>
      </c>
      <c r="G38" s="20" t="n"/>
    </row>
    <row r="39">
      <c r="A39" s="12" t="inlineStr">
        <is>
          <t>Accrued Interest</t>
        </is>
      </c>
      <c r="B39" s="30" t="n"/>
      <c r="C39" s="30" t="n"/>
      <c r="D39" s="13" t="n"/>
      <c r="E39" s="14" t="n">
        <v>0.0022987</v>
      </c>
      <c r="F39" s="15" t="n">
        <v>0</v>
      </c>
      <c r="G39" s="15" t="n"/>
    </row>
    <row r="40">
      <c r="A40" s="12" t="inlineStr">
        <is>
          <t>Net Receivables/(Payables)</t>
        </is>
      </c>
      <c r="B40" s="30" t="n"/>
      <c r="C40" s="30" t="n"/>
      <c r="D40" s="13" t="n"/>
      <c r="E40" s="23" t="n">
        <v>-5.5422987</v>
      </c>
      <c r="F40" s="24" t="n">
        <v>-0.0017</v>
      </c>
      <c r="G40" s="15" t="n">
        <v>0.055959</v>
      </c>
    </row>
    <row r="41">
      <c r="A41" s="25" t="inlineStr">
        <is>
          <t>GRAND TOTAL</t>
        </is>
      </c>
      <c r="B41" s="33" t="n"/>
      <c r="C41" s="33" t="n"/>
      <c r="D41" s="26" t="n"/>
      <c r="E41" s="27" t="n">
        <v>3092.69</v>
      </c>
      <c r="F41" s="28" t="n">
        <v>1</v>
      </c>
      <c r="G41" s="28" t="n"/>
    </row>
    <row r="46">
      <c r="A46" s="80" t="inlineStr">
        <is>
          <t>Notes:</t>
        </is>
      </c>
    </row>
    <row r="47">
      <c r="A47" s="48" t="inlineStr">
        <is>
          <t>1. Security in default beyond its maturiy date</t>
        </is>
      </c>
      <c r="B47" s="34" t="inlineStr">
        <is>
          <t>NIL</t>
        </is>
      </c>
    </row>
    <row r="48">
      <c r="A48" t="inlineStr">
        <is>
          <t>2. NAV at the beginning of the period (Rs. per unit)</t>
        </is>
      </c>
    </row>
    <row r="49">
      <c r="A49" t="inlineStr">
        <is>
          <t>Plan /option (Face Value 10)</t>
        </is>
      </c>
      <c r="B49" t="inlineStr">
        <is>
          <t>As on</t>
        </is>
      </c>
      <c r="C49" t="inlineStr">
        <is>
          <t>As on</t>
        </is>
      </c>
    </row>
    <row r="50">
      <c r="B50" s="49" t="n">
        <v>45930</v>
      </c>
      <c r="C50" s="49" t="n">
        <v>45961</v>
      </c>
    </row>
    <row r="51">
      <c r="A51" t="inlineStr">
        <is>
          <t>Direct Plan  Growth Option</t>
        </is>
      </c>
      <c r="B51" t="n">
        <v>10.5696</v>
      </c>
      <c r="C51" t="n">
        <v>11.2349</v>
      </c>
    </row>
    <row r="52">
      <c r="A52" t="inlineStr">
        <is>
          <t>Direct Plan IDCW Option</t>
        </is>
      </c>
      <c r="B52" t="n">
        <v>10.5696</v>
      </c>
      <c r="C52" t="n">
        <v>11.2349</v>
      </c>
    </row>
    <row r="53">
      <c r="A53" t="inlineStr">
        <is>
          <t>Regular Plan  Growth Option</t>
        </is>
      </c>
      <c r="B53" t="n">
        <v>10.5401</v>
      </c>
      <c r="C53" t="n">
        <v>11.1972</v>
      </c>
    </row>
    <row r="54">
      <c r="A54" t="inlineStr">
        <is>
          <t>Regular Plan IDCW Option</t>
        </is>
      </c>
      <c r="B54" t="n">
        <v>10.5401</v>
      </c>
      <c r="C54" t="n">
        <v>11.1972</v>
      </c>
    </row>
    <row r="56">
      <c r="A56" t="inlineStr">
        <is>
          <t xml:space="preserve">3. Total Dividend (Net) declared during the month </t>
        </is>
      </c>
      <c r="B56" s="34" t="inlineStr">
        <is>
          <t>NIL</t>
        </is>
      </c>
    </row>
    <row r="57">
      <c r="A57" t="inlineStr">
        <is>
          <t>4. Bonus was declared during the month</t>
        </is>
      </c>
      <c r="B57" s="34" t="inlineStr">
        <is>
          <t>NIL</t>
        </is>
      </c>
    </row>
    <row r="58" ht="29" customHeight="1">
      <c r="A58" s="48" t="inlineStr">
        <is>
          <t>5. Investment in Repo of Corporate Debt Securities during the month ended October 31, 2025</t>
        </is>
      </c>
      <c r="B58" s="34" t="inlineStr">
        <is>
          <t>NIL</t>
        </is>
      </c>
    </row>
    <row r="59" ht="29" customHeight="1">
      <c r="A59" s="48" t="inlineStr">
        <is>
          <t>6. Investment in foreign securities/ADRs/GDRs at the end of the month</t>
        </is>
      </c>
      <c r="B59" s="34" t="inlineStr">
        <is>
          <t>NIL</t>
        </is>
      </c>
    </row>
    <row r="60">
      <c r="A60" t="inlineStr">
        <is>
          <t>7. Portfolio Turnover Ratio</t>
        </is>
      </c>
      <c r="B60" s="51" t="n">
        <v>0.5681</v>
      </c>
    </row>
    <row r="61" ht="43.5" customHeight="1">
      <c r="A61" s="48" t="inlineStr">
        <is>
          <t>8. Total gross exposure to derivative instruments (excluding reversed positions) at the end of the month (Rs. in Lakhs)</t>
        </is>
      </c>
      <c r="B61" s="34" t="inlineStr">
        <is>
          <t>NIL</t>
        </is>
      </c>
    </row>
    <row r="62">
      <c r="B62" s="34" t="n"/>
    </row>
    <row r="63" ht="29" customHeight="1">
      <c r="A63" s="48" t="inlineStr">
        <is>
          <t>9. Margin Deposits includes Margin money placed on derivatives other than margin money placed with bank</t>
        </is>
      </c>
      <c r="B63" s="34" t="inlineStr">
        <is>
          <t>NIL</t>
        </is>
      </c>
    </row>
    <row r="64" ht="29" customHeight="1">
      <c r="A64" s="48" t="inlineStr">
        <is>
          <t>10. Value of investment made by other schemes under same management (Rs. In Lakhs)</t>
        </is>
      </c>
      <c r="B64" t="inlineStr">
        <is>
          <t>NIL</t>
        </is>
      </c>
    </row>
    <row r="65" ht="29" customHeight="1">
      <c r="A65" s="48" t="inlineStr">
        <is>
          <t>11. Number of instance of deviation In valuation of securities</t>
        </is>
      </c>
      <c r="B65" s="34" t="inlineStr">
        <is>
          <t>NIL</t>
        </is>
      </c>
    </row>
    <row r="66" ht="29" customHeight="1">
      <c r="A66" s="48" t="inlineStr">
        <is>
          <t>12. Total value and percentage of illiquid equity shares / securities</t>
        </is>
      </c>
      <c r="B66" s="34" t="inlineStr">
        <is>
          <t>NIL</t>
        </is>
      </c>
    </row>
    <row r="68" ht="70" customHeight="1">
      <c r="A68" s="82" t="inlineStr">
        <is>
          <t>Scheme Name</t>
        </is>
      </c>
      <c r="B68" s="82" t="inlineStr">
        <is>
          <t>Risk- O - Meter</t>
        </is>
      </c>
      <c r="C68" s="82" t="inlineStr">
        <is>
          <t>Benchmark of the Scheme</t>
        </is>
      </c>
      <c r="D68" s="82" t="inlineStr">
        <is>
          <t>Benchmark Risk-o-meter</t>
        </is>
      </c>
    </row>
    <row r="69" ht="70" customHeight="1">
      <c r="A69" s="82" t="inlineStr">
        <is>
          <t>Edelweiss BSE Internet Economy Index Fund</t>
        </is>
      </c>
      <c r="B69" s="82" t="n"/>
      <c r="C69" s="82" t="inlineStr">
        <is>
          <t>BSE Internet Economy TRI</t>
        </is>
      </c>
      <c r="D69" s="82" t="n"/>
      <c r="E6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G314"/>
  <sheetViews>
    <sheetView showGridLines="0" workbookViewId="0">
      <pane ySplit="4" topLeftCell="A151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EQUITY SAVINGS FUND AS ON OCTOBER 31, 2025</t>
        </is>
      </c>
    </row>
    <row r="2" ht="19.5" customHeight="1">
      <c r="A2" s="81" t="inlineStr">
        <is>
          <t>(An Open ended scheme investing in equity, arbitrage and debt)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Reliance Industries Ltd.</t>
        </is>
      </c>
      <c r="B8" s="30" t="inlineStr">
        <is>
          <t>INE002A01018</t>
        </is>
      </c>
      <c r="C8" s="30" t="inlineStr">
        <is>
          <t>Petroleum Products</t>
        </is>
      </c>
      <c r="D8" s="13" t="n">
        <v>352751</v>
      </c>
      <c r="E8" s="14" t="n">
        <v>5243.29</v>
      </c>
      <c r="F8" s="15" t="n">
        <v>0.051</v>
      </c>
      <c r="G8" s="15" t="n"/>
    </row>
    <row r="9">
      <c r="A9" s="12" t="inlineStr">
        <is>
          <t>HDFC Bank Ltd.</t>
        </is>
      </c>
      <c r="B9" s="30" t="inlineStr">
        <is>
          <t>INE040A01034</t>
        </is>
      </c>
      <c r="C9" s="30" t="inlineStr">
        <is>
          <t>Banks</t>
        </is>
      </c>
      <c r="D9" s="13" t="n">
        <v>435414</v>
      </c>
      <c r="E9" s="14" t="n">
        <v>4298.84</v>
      </c>
      <c r="F9" s="15" t="n">
        <v>0.0418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263429</v>
      </c>
      <c r="E10" s="14" t="n">
        <v>3543.91</v>
      </c>
      <c r="F10" s="15" t="n">
        <v>0.0345</v>
      </c>
      <c r="G10" s="15" t="n"/>
    </row>
    <row r="11">
      <c r="A11" s="12" t="inlineStr">
        <is>
          <t>UPL Ltd.</t>
        </is>
      </c>
      <c r="B11" s="30" t="inlineStr">
        <is>
          <t>INE628A01036</t>
        </is>
      </c>
      <c r="C11" s="30" t="inlineStr">
        <is>
          <t>Fertilizers &amp; Agrochemicals</t>
        </is>
      </c>
      <c r="D11" s="13" t="n">
        <v>489155</v>
      </c>
      <c r="E11" s="14" t="n">
        <v>3522.41</v>
      </c>
      <c r="F11" s="15" t="n">
        <v>0.0343</v>
      </c>
      <c r="G11" s="15" t="n"/>
    </row>
    <row r="12">
      <c r="A12" s="12" t="inlineStr">
        <is>
          <t>Bharti Airtel Ltd.</t>
        </is>
      </c>
      <c r="B12" s="30" t="inlineStr">
        <is>
          <t>INE397D01024</t>
        </is>
      </c>
      <c r="C12" s="30" t="inlineStr">
        <is>
          <t>Telecom - Services</t>
        </is>
      </c>
      <c r="D12" s="13" t="n">
        <v>126570</v>
      </c>
      <c r="E12" s="14" t="n">
        <v>2600.38</v>
      </c>
      <c r="F12" s="15" t="n">
        <v>0.0253</v>
      </c>
      <c r="G12" s="15" t="n"/>
    </row>
    <row r="13">
      <c r="A13" s="12" t="inlineStr">
        <is>
          <t>Axis Bank Ltd.</t>
        </is>
      </c>
      <c r="B13" s="30" t="inlineStr">
        <is>
          <t>INE238A01034</t>
        </is>
      </c>
      <c r="C13" s="30" t="inlineStr">
        <is>
          <t>Banks</t>
        </is>
      </c>
      <c r="D13" s="13" t="n">
        <v>186311</v>
      </c>
      <c r="E13" s="14" t="n">
        <v>2296.84</v>
      </c>
      <c r="F13" s="15" t="n">
        <v>0.0223</v>
      </c>
      <c r="G13" s="15" t="n"/>
    </row>
    <row r="14">
      <c r="A14" s="12" t="inlineStr">
        <is>
          <t>Vodafone Idea Ltd.</t>
        </is>
      </c>
      <c r="B14" s="30" t="inlineStr">
        <is>
          <t>INE669E01016</t>
        </is>
      </c>
      <c r="C14" s="30" t="inlineStr">
        <is>
          <t>Telecom - Services</t>
        </is>
      </c>
      <c r="D14" s="13" t="n">
        <v>25731000</v>
      </c>
      <c r="E14" s="14" t="n">
        <v>2246.32</v>
      </c>
      <c r="F14" s="15" t="n">
        <v>0.0218</v>
      </c>
      <c r="G14" s="15" t="n"/>
    </row>
    <row r="15">
      <c r="A15" s="12" t="inlineStr">
        <is>
          <t>Ambuja Cements Ltd.</t>
        </is>
      </c>
      <c r="B15" s="30" t="inlineStr">
        <is>
          <t>INE079A01024</t>
        </is>
      </c>
      <c r="C15" s="30" t="inlineStr">
        <is>
          <t>Cement &amp; Cement Products</t>
        </is>
      </c>
      <c r="D15" s="13" t="n">
        <v>281400</v>
      </c>
      <c r="E15" s="14" t="n">
        <v>1591.04</v>
      </c>
      <c r="F15" s="15" t="n">
        <v>0.0155</v>
      </c>
      <c r="G15" s="15" t="n"/>
    </row>
    <row r="16">
      <c r="A16" s="12" t="inlineStr">
        <is>
          <t>Eternal Ltd.</t>
        </is>
      </c>
      <c r="B16" s="30" t="inlineStr">
        <is>
          <t>INE758T01015</t>
        </is>
      </c>
      <c r="C16" s="30" t="inlineStr">
        <is>
          <t>Retailing</t>
        </is>
      </c>
      <c r="D16" s="13" t="n">
        <v>458325</v>
      </c>
      <c r="E16" s="14" t="n">
        <v>1456.33</v>
      </c>
      <c r="F16" s="15" t="n">
        <v>0.0142</v>
      </c>
      <c r="G16" s="15" t="n"/>
    </row>
    <row r="17">
      <c r="A17" s="12" t="inlineStr">
        <is>
          <t>IndusInd Bank Ltd.</t>
        </is>
      </c>
      <c r="B17" s="30" t="inlineStr">
        <is>
          <t>INE095A01012</t>
        </is>
      </c>
      <c r="C17" s="30" t="inlineStr">
        <is>
          <t>Banks</t>
        </is>
      </c>
      <c r="D17" s="13" t="n">
        <v>182700</v>
      </c>
      <c r="E17" s="14" t="n">
        <v>1452.1</v>
      </c>
      <c r="F17" s="15" t="n">
        <v>0.0141</v>
      </c>
      <c r="G17" s="15" t="n"/>
    </row>
    <row r="18">
      <c r="A18" s="12" t="inlineStr">
        <is>
          <t>Adani Ports &amp; Special Economic Zone Ltd.</t>
        </is>
      </c>
      <c r="B18" s="30" t="inlineStr">
        <is>
          <t>INE742F01042</t>
        </is>
      </c>
      <c r="C18" s="30" t="inlineStr">
        <is>
          <t>Transport Infrastructure</t>
        </is>
      </c>
      <c r="D18" s="13" t="n">
        <v>99750</v>
      </c>
      <c r="E18" s="14" t="n">
        <v>1447.87</v>
      </c>
      <c r="F18" s="15" t="n">
        <v>0.0141</v>
      </c>
      <c r="G18" s="15" t="n"/>
    </row>
    <row r="19">
      <c r="A19" s="12" t="inlineStr">
        <is>
          <t>Infosys Ltd.</t>
        </is>
      </c>
      <c r="B19" s="30" t="inlineStr">
        <is>
          <t>INE009A01021</t>
        </is>
      </c>
      <c r="C19" s="30" t="inlineStr">
        <is>
          <t>IT - Software</t>
        </is>
      </c>
      <c r="D19" s="13" t="n">
        <v>94697</v>
      </c>
      <c r="E19" s="14" t="n">
        <v>1403.69</v>
      </c>
      <c r="F19" s="15" t="n">
        <v>0.0137</v>
      </c>
      <c r="G19" s="15" t="n"/>
    </row>
    <row r="20">
      <c r="A20" s="12" t="inlineStr">
        <is>
          <t>RBL Bank Ltd.</t>
        </is>
      </c>
      <c r="B20" s="30" t="inlineStr">
        <is>
          <t>INE976G01028</t>
        </is>
      </c>
      <c r="C20" s="30" t="inlineStr">
        <is>
          <t>Banks</t>
        </is>
      </c>
      <c r="D20" s="13" t="n">
        <v>419100</v>
      </c>
      <c r="E20" s="14" t="n">
        <v>1367.73</v>
      </c>
      <c r="F20" s="15" t="n">
        <v>0.0133</v>
      </c>
      <c r="G20" s="15" t="n"/>
    </row>
    <row r="21">
      <c r="A21" s="12" t="inlineStr">
        <is>
          <t>State Bank of India</t>
        </is>
      </c>
      <c r="B21" s="30" t="inlineStr">
        <is>
          <t>INE062A01020</t>
        </is>
      </c>
      <c r="C21" s="30" t="inlineStr">
        <is>
          <t>Banks</t>
        </is>
      </c>
      <c r="D21" s="13" t="n">
        <v>131386</v>
      </c>
      <c r="E21" s="14" t="n">
        <v>1231.09</v>
      </c>
      <c r="F21" s="15" t="n">
        <v>0.012</v>
      </c>
      <c r="G21" s="15" t="n"/>
    </row>
    <row r="22">
      <c r="A22" s="12" t="inlineStr">
        <is>
          <t>The Federal Bank Ltd.</t>
        </is>
      </c>
      <c r="B22" s="30" t="inlineStr">
        <is>
          <t>INE171A01029</t>
        </is>
      </c>
      <c r="C22" s="30" t="inlineStr">
        <is>
          <t>Banks</t>
        </is>
      </c>
      <c r="D22" s="13" t="n">
        <v>509446</v>
      </c>
      <c r="E22" s="14" t="n">
        <v>1205.4</v>
      </c>
      <c r="F22" s="15" t="n">
        <v>0.0117</v>
      </c>
      <c r="G22" s="15" t="n"/>
    </row>
    <row r="23">
      <c r="A23" s="12" t="inlineStr">
        <is>
          <t>Larsen &amp; Toubro Ltd.</t>
        </is>
      </c>
      <c r="B23" s="30" t="inlineStr">
        <is>
          <t>INE018A01030</t>
        </is>
      </c>
      <c r="C23" s="30" t="inlineStr">
        <is>
          <t>Construction</t>
        </is>
      </c>
      <c r="D23" s="13" t="n">
        <v>22050</v>
      </c>
      <c r="E23" s="14" t="n">
        <v>888.8099999999999</v>
      </c>
      <c r="F23" s="15" t="n">
        <v>0.0086</v>
      </c>
      <c r="G23" s="15" t="n"/>
    </row>
    <row r="24">
      <c r="A24" s="12" t="inlineStr">
        <is>
          <t>NMDC Ltd.</t>
        </is>
      </c>
      <c r="B24" s="30" t="inlineStr">
        <is>
          <t>INE584A01023</t>
        </is>
      </c>
      <c r="C24" s="30" t="inlineStr">
        <is>
          <t>Minerals &amp; Mining</t>
        </is>
      </c>
      <c r="D24" s="13" t="n">
        <v>1013195</v>
      </c>
      <c r="E24" s="14" t="n">
        <v>767.9</v>
      </c>
      <c r="F24" s="15" t="n">
        <v>0.0075</v>
      </c>
      <c r="G24" s="15" t="n"/>
    </row>
    <row r="25">
      <c r="A25" s="12" t="inlineStr">
        <is>
          <t>Bajaj Finance Ltd.</t>
        </is>
      </c>
      <c r="B25" s="30" t="inlineStr">
        <is>
          <t>INE296A01032</t>
        </is>
      </c>
      <c r="C25" s="30" t="inlineStr">
        <is>
          <t>Finance</t>
        </is>
      </c>
      <c r="D25" s="13" t="n">
        <v>71970</v>
      </c>
      <c r="E25" s="14" t="n">
        <v>750.5</v>
      </c>
      <c r="F25" s="15" t="n">
        <v>0.0073</v>
      </c>
      <c r="G25" s="15" t="n"/>
    </row>
    <row r="26">
      <c r="A26" s="12" t="inlineStr">
        <is>
          <t>Steel Authority of India Ltd.</t>
        </is>
      </c>
      <c r="B26" s="30" t="inlineStr">
        <is>
          <t>INE114A01011</t>
        </is>
      </c>
      <c r="C26" s="30" t="inlineStr">
        <is>
          <t>Ferrous Metals</t>
        </is>
      </c>
      <c r="D26" s="13" t="n">
        <v>521700</v>
      </c>
      <c r="E26" s="14" t="n">
        <v>713.95</v>
      </c>
      <c r="F26" s="15" t="n">
        <v>0.0069</v>
      </c>
      <c r="G26" s="15" t="n"/>
    </row>
    <row r="27">
      <c r="A27" s="12" t="inlineStr">
        <is>
          <t>Kotak Mahindra Bank Ltd.</t>
        </is>
      </c>
      <c r="B27" s="30" t="inlineStr">
        <is>
          <t>INE237A01028</t>
        </is>
      </c>
      <c r="C27" s="30" t="inlineStr">
        <is>
          <t>Banks</t>
        </is>
      </c>
      <c r="D27" s="13" t="n">
        <v>33763</v>
      </c>
      <c r="E27" s="14" t="n">
        <v>709.77</v>
      </c>
      <c r="F27" s="15" t="n">
        <v>0.0069</v>
      </c>
      <c r="G27" s="15" t="n"/>
    </row>
    <row r="28">
      <c r="A28" s="12" t="inlineStr">
        <is>
          <t>Sammaan Capital Ltd.</t>
        </is>
      </c>
      <c r="B28" s="30" t="inlineStr">
        <is>
          <t>INE148I01020</t>
        </is>
      </c>
      <c r="C28" s="30" t="inlineStr">
        <is>
          <t>Finance</t>
        </is>
      </c>
      <c r="D28" s="13" t="n">
        <v>374100</v>
      </c>
      <c r="E28" s="14" t="n">
        <v>705.52</v>
      </c>
      <c r="F28" s="15" t="n">
        <v>0.0069</v>
      </c>
      <c r="G28" s="15" t="n"/>
    </row>
    <row r="29">
      <c r="A29" s="12" t="inlineStr">
        <is>
          <t>Aditya Infotech Ltd.</t>
        </is>
      </c>
      <c r="B29" s="30" t="inlineStr">
        <is>
          <t>INE819V01029</t>
        </is>
      </c>
      <c r="C29" s="30" t="inlineStr">
        <is>
          <t>Industrial Manufacturing</t>
        </is>
      </c>
      <c r="D29" s="13" t="n">
        <v>52432</v>
      </c>
      <c r="E29" s="14" t="n">
        <v>688.96</v>
      </c>
      <c r="F29" s="15" t="n">
        <v>0.0067</v>
      </c>
      <c r="G29" s="15" t="n"/>
    </row>
    <row r="30">
      <c r="A30" s="12" t="inlineStr">
        <is>
          <t>Vikram Solar Ltd.</t>
        </is>
      </c>
      <c r="B30" s="30" t="inlineStr">
        <is>
          <t>INE078V01014</t>
        </is>
      </c>
      <c r="C30" s="30" t="inlineStr">
        <is>
          <t>Electrical Equipment</t>
        </is>
      </c>
      <c r="D30" s="13" t="n">
        <v>210825</v>
      </c>
      <c r="E30" s="14" t="n">
        <v>687.8200000000001</v>
      </c>
      <c r="F30" s="15" t="n">
        <v>0.0067</v>
      </c>
      <c r="G30" s="15" t="n"/>
    </row>
    <row r="31">
      <c r="A31" s="12" t="inlineStr">
        <is>
          <t>Grasim Industries Ltd.</t>
        </is>
      </c>
      <c r="B31" s="30" t="inlineStr">
        <is>
          <t>INE047A01021</t>
        </is>
      </c>
      <c r="C31" s="30" t="inlineStr">
        <is>
          <t>Cement &amp; Cement Products</t>
        </is>
      </c>
      <c r="D31" s="13" t="n">
        <v>23500</v>
      </c>
      <c r="E31" s="14" t="n">
        <v>679.55</v>
      </c>
      <c r="F31" s="15" t="n">
        <v>0.0066</v>
      </c>
      <c r="G31" s="15" t="n"/>
    </row>
    <row r="32">
      <c r="A32" s="12" t="inlineStr">
        <is>
          <t>Medi Assist Healthcare Services Ltd.</t>
        </is>
      </c>
      <c r="B32" s="30" t="inlineStr">
        <is>
          <t>INE456Z01021</t>
        </is>
      </c>
      <c r="C32" s="30" t="inlineStr">
        <is>
          <t>Insurance</t>
        </is>
      </c>
      <c r="D32" s="13" t="n">
        <v>116801</v>
      </c>
      <c r="E32" s="14" t="n">
        <v>665.0599999999999</v>
      </c>
      <c r="F32" s="15" t="n">
        <v>0.0065</v>
      </c>
      <c r="G32" s="15" t="n"/>
    </row>
    <row r="33">
      <c r="A33" s="12" t="inlineStr">
        <is>
          <t>GK Energy Ltd</t>
        </is>
      </c>
      <c r="B33" s="30" t="inlineStr">
        <is>
          <t>INE1AG301022</t>
        </is>
      </c>
      <c r="C33" s="30" t="inlineStr">
        <is>
          <t>Construction</t>
        </is>
      </c>
      <c r="D33" s="13" t="n">
        <v>320405</v>
      </c>
      <c r="E33" s="14" t="n">
        <v>658.1799999999999</v>
      </c>
      <c r="F33" s="15" t="n">
        <v>0.0064</v>
      </c>
      <c r="G33" s="15" t="n"/>
    </row>
    <row r="34">
      <c r="A34" s="12" t="inlineStr">
        <is>
          <t>Ultratech Cement Ltd.</t>
        </is>
      </c>
      <c r="B34" s="30" t="inlineStr">
        <is>
          <t>INE481G01011</t>
        </is>
      </c>
      <c r="C34" s="30" t="inlineStr">
        <is>
          <t>Cement &amp; Cement Products</t>
        </is>
      </c>
      <c r="D34" s="13" t="n">
        <v>5306</v>
      </c>
      <c r="E34" s="14" t="n">
        <v>633.91</v>
      </c>
      <c r="F34" s="15" t="n">
        <v>0.0062</v>
      </c>
      <c r="G34" s="15" t="n"/>
    </row>
    <row r="35">
      <c r="A35" s="12" t="inlineStr">
        <is>
          <t>Max Healthcare Institute Ltd.</t>
        </is>
      </c>
      <c r="B35" s="30" t="inlineStr">
        <is>
          <t>INE027H01010</t>
        </is>
      </c>
      <c r="C35" s="30" t="inlineStr">
        <is>
          <t>Healthcare Services</t>
        </is>
      </c>
      <c r="D35" s="13" t="n">
        <v>53939</v>
      </c>
      <c r="E35" s="14" t="n">
        <v>619.11</v>
      </c>
      <c r="F35" s="15" t="n">
        <v>0.006</v>
      </c>
      <c r="G35" s="15" t="n"/>
    </row>
    <row r="36">
      <c r="A36" s="12" t="inlineStr">
        <is>
          <t>JSW Steel Ltd.</t>
        </is>
      </c>
      <c r="B36" s="30" t="inlineStr">
        <is>
          <t>INE019A01038</t>
        </is>
      </c>
      <c r="C36" s="30" t="inlineStr">
        <is>
          <t>Ferrous Metals</t>
        </is>
      </c>
      <c r="D36" s="13" t="n">
        <v>47925</v>
      </c>
      <c r="E36" s="14" t="n">
        <v>577.98</v>
      </c>
      <c r="F36" s="15" t="n">
        <v>0.0056</v>
      </c>
      <c r="G36" s="15" t="n"/>
    </row>
    <row r="37">
      <c r="A37" s="12" t="inlineStr">
        <is>
          <t>Gabriel India Ltd.</t>
        </is>
      </c>
      <c r="B37" s="30" t="inlineStr">
        <is>
          <t>INE524A01029</t>
        </is>
      </c>
      <c r="C37" s="30" t="inlineStr">
        <is>
          <t>Auto Components</t>
        </is>
      </c>
      <c r="D37" s="13" t="n">
        <v>45000</v>
      </c>
      <c r="E37" s="14" t="n">
        <v>573.26</v>
      </c>
      <c r="F37" s="15" t="n">
        <v>0.0056</v>
      </c>
      <c r="G37" s="15" t="n"/>
    </row>
    <row r="38">
      <c r="A38" s="12" t="inlineStr">
        <is>
          <t>Tata Power Company Ltd.</t>
        </is>
      </c>
      <c r="B38" s="30" t="inlineStr">
        <is>
          <t>INE245A01021</t>
        </is>
      </c>
      <c r="C38" s="30" t="inlineStr">
        <is>
          <t>Power</t>
        </is>
      </c>
      <c r="D38" s="13" t="n">
        <v>134850</v>
      </c>
      <c r="E38" s="14" t="n">
        <v>546.01</v>
      </c>
      <c r="F38" s="15" t="n">
        <v>0.0053</v>
      </c>
      <c r="G38" s="15" t="n"/>
    </row>
    <row r="39">
      <c r="A39" s="12" t="inlineStr">
        <is>
          <t>National Aluminium Company Ltd.</t>
        </is>
      </c>
      <c r="B39" s="30" t="inlineStr">
        <is>
          <t>INE139A01034</t>
        </is>
      </c>
      <c r="C39" s="30" t="inlineStr">
        <is>
          <t>Non - Ferrous Metals</t>
        </is>
      </c>
      <c r="D39" s="13" t="n">
        <v>232500</v>
      </c>
      <c r="E39" s="14" t="n">
        <v>544.38</v>
      </c>
      <c r="F39" s="15" t="n">
        <v>0.0053</v>
      </c>
      <c r="G39" s="15" t="n"/>
    </row>
    <row r="40">
      <c r="A40" s="12" t="inlineStr">
        <is>
          <t>Multi Commodity Exchange Of India Ltd.</t>
        </is>
      </c>
      <c r="B40" s="30" t="inlineStr">
        <is>
          <t>INE745G01035</t>
        </is>
      </c>
      <c r="C40" s="30" t="inlineStr">
        <is>
          <t>Capital Markets</t>
        </is>
      </c>
      <c r="D40" s="13" t="n">
        <v>5375</v>
      </c>
      <c r="E40" s="14" t="n">
        <v>496.84</v>
      </c>
      <c r="F40" s="15" t="n">
        <v>0.0048</v>
      </c>
      <c r="G40" s="15" t="n"/>
    </row>
    <row r="41">
      <c r="A41" s="12" t="inlineStr">
        <is>
          <t>ITC Ltd.</t>
        </is>
      </c>
      <c r="B41" s="30" t="inlineStr">
        <is>
          <t>INE154A01025</t>
        </is>
      </c>
      <c r="C41" s="30" t="inlineStr">
        <is>
          <t>Diversified FMCG</t>
        </is>
      </c>
      <c r="D41" s="13" t="n">
        <v>116508</v>
      </c>
      <c r="E41" s="14" t="n">
        <v>489.74</v>
      </c>
      <c r="F41" s="15" t="n">
        <v>0.0048</v>
      </c>
      <c r="G41" s="15" t="n"/>
    </row>
    <row r="42">
      <c r="A42" s="12" t="inlineStr">
        <is>
          <t>HDB Financial Services Ltd.</t>
        </is>
      </c>
      <c r="B42" s="30" t="inlineStr">
        <is>
          <t>INE756I01012</t>
        </is>
      </c>
      <c r="C42" s="30" t="inlineStr">
        <is>
          <t>Finance</t>
        </is>
      </c>
      <c r="D42" s="13" t="n">
        <v>66632</v>
      </c>
      <c r="E42" s="14" t="n">
        <v>487.28</v>
      </c>
      <c r="F42" s="15" t="n">
        <v>0.0047</v>
      </c>
      <c r="G42" s="15" t="n"/>
    </row>
    <row r="43">
      <c r="A43" s="12" t="inlineStr">
        <is>
          <t>Vedanta Ltd.</t>
        </is>
      </c>
      <c r="B43" s="30" t="inlineStr">
        <is>
          <t>INE205A01025</t>
        </is>
      </c>
      <c r="C43" s="30" t="inlineStr">
        <is>
          <t>Diversified Metals</t>
        </is>
      </c>
      <c r="D43" s="13" t="n">
        <v>94300</v>
      </c>
      <c r="E43" s="14" t="n">
        <v>465.42</v>
      </c>
      <c r="F43" s="15" t="n">
        <v>0.0045</v>
      </c>
      <c r="G43" s="15" t="n"/>
    </row>
    <row r="44">
      <c r="A44" s="12" t="inlineStr">
        <is>
          <t>Anant Raj Ltd.</t>
        </is>
      </c>
      <c r="B44" s="30" t="inlineStr">
        <is>
          <t>INE242C01024</t>
        </is>
      </c>
      <c r="C44" s="30" t="inlineStr">
        <is>
          <t>Realty</t>
        </is>
      </c>
      <c r="D44" s="13" t="n">
        <v>70000</v>
      </c>
      <c r="E44" s="14" t="n">
        <v>451.08</v>
      </c>
      <c r="F44" s="15" t="n">
        <v>0.0044</v>
      </c>
      <c r="G44" s="15" t="n"/>
    </row>
    <row r="45">
      <c r="A45" s="12" t="inlineStr">
        <is>
          <t>Indiqube Spaces Ltd.</t>
        </is>
      </c>
      <c r="B45" s="30" t="inlineStr">
        <is>
          <t>INE06ST01018</t>
        </is>
      </c>
      <c r="C45" s="30" t="inlineStr">
        <is>
          <t>Commercial Services &amp; Supplies</t>
        </is>
      </c>
      <c r="D45" s="13" t="n">
        <v>210987</v>
      </c>
      <c r="E45" s="14" t="n">
        <v>450.04</v>
      </c>
      <c r="F45" s="15" t="n">
        <v>0.0044</v>
      </c>
      <c r="G45" s="15" t="n"/>
    </row>
    <row r="46">
      <c r="A46" s="12" t="inlineStr">
        <is>
          <t>Mahindra &amp; Mahindra Ltd.</t>
        </is>
      </c>
      <c r="B46" s="30" t="inlineStr">
        <is>
          <t>INE101A01026</t>
        </is>
      </c>
      <c r="C46" s="30" t="inlineStr">
        <is>
          <t>Automobiles</t>
        </is>
      </c>
      <c r="D46" s="13" t="n">
        <v>12648</v>
      </c>
      <c r="E46" s="14" t="n">
        <v>441.06</v>
      </c>
      <c r="F46" s="15" t="n">
        <v>0.0043</v>
      </c>
      <c r="G46" s="15" t="n"/>
    </row>
    <row r="47">
      <c r="A47" s="12" t="inlineStr">
        <is>
          <t>Sun Pharmaceutical Industries Ltd.</t>
        </is>
      </c>
      <c r="B47" s="30" t="inlineStr">
        <is>
          <t>INE044A01036</t>
        </is>
      </c>
      <c r="C47" s="30" t="inlineStr">
        <is>
          <t>Pharmaceuticals &amp; Biotechnology</t>
        </is>
      </c>
      <c r="D47" s="13" t="n">
        <v>25865</v>
      </c>
      <c r="E47" s="14" t="n">
        <v>437.3</v>
      </c>
      <c r="F47" s="15" t="n">
        <v>0.0043</v>
      </c>
      <c r="G47" s="15" t="n"/>
    </row>
    <row r="48">
      <c r="A48" s="12" t="inlineStr">
        <is>
          <t>Hindalco Industries Ltd.</t>
        </is>
      </c>
      <c r="B48" s="30" t="inlineStr">
        <is>
          <t>INE038A01020</t>
        </is>
      </c>
      <c r="C48" s="30" t="inlineStr">
        <is>
          <t>Non - Ferrous Metals</t>
        </is>
      </c>
      <c r="D48" s="13" t="n">
        <v>50316</v>
      </c>
      <c r="E48" s="14" t="n">
        <v>426.6</v>
      </c>
      <c r="F48" s="15" t="n">
        <v>0.0041</v>
      </c>
      <c r="G48" s="15" t="n"/>
    </row>
    <row r="49">
      <c r="A49" s="12" t="inlineStr">
        <is>
          <t>Hindustan Aeronautics Ltd.</t>
        </is>
      </c>
      <c r="B49" s="30" t="inlineStr">
        <is>
          <t>INE066F01020</t>
        </is>
      </c>
      <c r="C49" s="30" t="inlineStr">
        <is>
          <t>Aerospace &amp; Defense</t>
        </is>
      </c>
      <c r="D49" s="13" t="n">
        <v>9000</v>
      </c>
      <c r="E49" s="14" t="n">
        <v>421.18</v>
      </c>
      <c r="F49" s="15" t="n">
        <v>0.0041</v>
      </c>
      <c r="G49" s="15" t="n"/>
    </row>
    <row r="50">
      <c r="A50" s="12" t="inlineStr">
        <is>
          <t>Bharat Electronics Ltd.</t>
        </is>
      </c>
      <c r="B50" s="30" t="inlineStr">
        <is>
          <t>INE263A01024</t>
        </is>
      </c>
      <c r="C50" s="30" t="inlineStr">
        <is>
          <t>Aerospace &amp; Defense</t>
        </is>
      </c>
      <c r="D50" s="13" t="n">
        <v>94167</v>
      </c>
      <c r="E50" s="14" t="n">
        <v>401.25</v>
      </c>
      <c r="F50" s="15" t="n">
        <v>0.0039</v>
      </c>
      <c r="G50" s="15" t="n"/>
    </row>
    <row r="51">
      <c r="A51" s="12" t="inlineStr">
        <is>
          <t>Premier Energies Ltd.</t>
        </is>
      </c>
      <c r="B51" s="30" t="inlineStr">
        <is>
          <t>INE0BS701011</t>
        </is>
      </c>
      <c r="C51" s="30" t="inlineStr">
        <is>
          <t>Electrical Equipment</t>
        </is>
      </c>
      <c r="D51" s="13" t="n">
        <v>34000</v>
      </c>
      <c r="E51" s="14" t="n">
        <v>371.69</v>
      </c>
      <c r="F51" s="15" t="n">
        <v>0.0036</v>
      </c>
      <c r="G51" s="15" t="n"/>
    </row>
    <row r="52">
      <c r="A52" s="12" t="inlineStr">
        <is>
          <t>Glenmark Pharmaceuticals Ltd.</t>
        </is>
      </c>
      <c r="B52" s="30" t="inlineStr">
        <is>
          <t>INE935A01035</t>
        </is>
      </c>
      <c r="C52" s="30" t="inlineStr">
        <is>
          <t>Pharmaceuticals &amp; Biotechnology</t>
        </is>
      </c>
      <c r="D52" s="13" t="n">
        <v>18046</v>
      </c>
      <c r="E52" s="14" t="n">
        <v>341.29</v>
      </c>
      <c r="F52" s="15" t="n">
        <v>0.0033</v>
      </c>
      <c r="G52" s="15" t="n"/>
    </row>
    <row r="53">
      <c r="A53" s="12" t="inlineStr">
        <is>
          <t>Apollo Hospitals Enterprise Ltd.</t>
        </is>
      </c>
      <c r="B53" s="30" t="inlineStr">
        <is>
          <t>INE437A01024</t>
        </is>
      </c>
      <c r="C53" s="30" t="inlineStr">
        <is>
          <t>Healthcare Services</t>
        </is>
      </c>
      <c r="D53" s="13" t="n">
        <v>4433</v>
      </c>
      <c r="E53" s="14" t="n">
        <v>340.5</v>
      </c>
      <c r="F53" s="15" t="n">
        <v>0.0033</v>
      </c>
      <c r="G53" s="15" t="n"/>
    </row>
    <row r="54">
      <c r="A54" s="12" t="inlineStr">
        <is>
          <t>Adani Enterprises Ltd.</t>
        </is>
      </c>
      <c r="B54" s="30" t="inlineStr">
        <is>
          <t>INE423A01024</t>
        </is>
      </c>
      <c r="C54" s="30" t="inlineStr">
        <is>
          <t>Metals &amp; Minerals Trading</t>
        </is>
      </c>
      <c r="D54" s="13" t="n">
        <v>13200</v>
      </c>
      <c r="E54" s="14" t="n">
        <v>327.49</v>
      </c>
      <c r="F54" s="15" t="n">
        <v>0.0032</v>
      </c>
      <c r="G54" s="15" t="n"/>
    </row>
    <row r="55">
      <c r="A55" s="12" t="inlineStr">
        <is>
          <t>Brigade Hotel Ventures Ltd.</t>
        </is>
      </c>
      <c r="B55" s="30" t="inlineStr">
        <is>
          <t>INE03NU01014</t>
        </is>
      </c>
      <c r="C55" s="30" t="inlineStr">
        <is>
          <t>Leisure Services</t>
        </is>
      </c>
      <c r="D55" s="13" t="n">
        <v>388938</v>
      </c>
      <c r="E55" s="14" t="n">
        <v>325.81</v>
      </c>
      <c r="F55" s="15" t="n">
        <v>0.0032</v>
      </c>
      <c r="G55" s="15" t="n"/>
    </row>
    <row r="56">
      <c r="A56" s="12" t="inlineStr">
        <is>
          <t>Biocon Ltd.</t>
        </is>
      </c>
      <c r="B56" s="30" t="inlineStr">
        <is>
          <t>INE376G01013</t>
        </is>
      </c>
      <c r="C56" s="30" t="inlineStr">
        <is>
          <t>Pharmaceuticals &amp; Biotechnology</t>
        </is>
      </c>
      <c r="D56" s="13" t="n">
        <v>85951</v>
      </c>
      <c r="E56" s="14" t="n">
        <v>319.82</v>
      </c>
      <c r="F56" s="15" t="n">
        <v>0.0031</v>
      </c>
      <c r="G56" s="15" t="n"/>
    </row>
    <row r="57">
      <c r="A57" s="12" t="inlineStr">
        <is>
          <t>Power Finance Corporation Ltd.</t>
        </is>
      </c>
      <c r="B57" s="30" t="inlineStr">
        <is>
          <t>INE134E01011</t>
        </is>
      </c>
      <c r="C57" s="30" t="inlineStr">
        <is>
          <t>Finance</t>
        </is>
      </c>
      <c r="D57" s="13" t="n">
        <v>77661</v>
      </c>
      <c r="E57" s="14" t="n">
        <v>313.17</v>
      </c>
      <c r="F57" s="15" t="n">
        <v>0.003</v>
      </c>
      <c r="G57" s="15" t="n"/>
    </row>
    <row r="58">
      <c r="A58" s="12" t="inlineStr">
        <is>
          <t>Yes Bank Ltd.</t>
        </is>
      </c>
      <c r="B58" s="30" t="inlineStr">
        <is>
          <t>INE528G01035</t>
        </is>
      </c>
      <c r="C58" s="30" t="inlineStr">
        <is>
          <t>Banks</t>
        </is>
      </c>
      <c r="D58" s="13" t="n">
        <v>1368400</v>
      </c>
      <c r="E58" s="14" t="n">
        <v>311.17</v>
      </c>
      <c r="F58" s="15" t="n">
        <v>0.003</v>
      </c>
      <c r="G58" s="15" t="n"/>
    </row>
    <row r="59">
      <c r="A59" s="12" t="inlineStr">
        <is>
          <t>Cipla Ltd.</t>
        </is>
      </c>
      <c r="B59" s="30" t="inlineStr">
        <is>
          <t>INE059A01026</t>
        </is>
      </c>
      <c r="C59" s="30" t="inlineStr">
        <is>
          <t>Pharmaceuticals &amp; Biotechnology</t>
        </is>
      </c>
      <c r="D59" s="13" t="n">
        <v>20468</v>
      </c>
      <c r="E59" s="14" t="n">
        <v>307.29</v>
      </c>
      <c r="F59" s="15" t="n">
        <v>0.003</v>
      </c>
      <c r="G59" s="15" t="n"/>
    </row>
    <row r="60">
      <c r="A60" s="12" t="inlineStr">
        <is>
          <t>Union Bank of India</t>
        </is>
      </c>
      <c r="B60" s="30" t="inlineStr">
        <is>
          <t>INE692A01016</t>
        </is>
      </c>
      <c r="C60" s="30" t="inlineStr">
        <is>
          <t>Banks</t>
        </is>
      </c>
      <c r="D60" s="13" t="n">
        <v>200000</v>
      </c>
      <c r="E60" s="14" t="n">
        <v>297.34</v>
      </c>
      <c r="F60" s="15" t="n">
        <v>0.0029</v>
      </c>
      <c r="G60" s="15" t="n"/>
    </row>
    <row r="61">
      <c r="A61" s="12" t="inlineStr">
        <is>
          <t>The Indian Hotels Company Ltd.</t>
        </is>
      </c>
      <c r="B61" s="30" t="inlineStr">
        <is>
          <t>INE053A01029</t>
        </is>
      </c>
      <c r="C61" s="30" t="inlineStr">
        <is>
          <t>Leisure Services</t>
        </is>
      </c>
      <c r="D61" s="13" t="n">
        <v>40015</v>
      </c>
      <c r="E61" s="14" t="n">
        <v>296.83</v>
      </c>
      <c r="F61" s="15" t="n">
        <v>0.0029</v>
      </c>
      <c r="G61" s="15" t="n"/>
    </row>
    <row r="62">
      <c r="A62" s="12" t="inlineStr">
        <is>
          <t>Pidilite Industries Ltd.</t>
        </is>
      </c>
      <c r="B62" s="30" t="inlineStr">
        <is>
          <t>INE318A01026</t>
        </is>
      </c>
      <c r="C62" s="30" t="inlineStr">
        <is>
          <t>Chemicals &amp; Petrochemicals</t>
        </is>
      </c>
      <c r="D62" s="13" t="n">
        <v>20440</v>
      </c>
      <c r="E62" s="14" t="n">
        <v>295.28</v>
      </c>
      <c r="F62" s="15" t="n">
        <v>0.0029</v>
      </c>
      <c r="G62" s="15" t="n"/>
    </row>
    <row r="63">
      <c r="A63" s="12" t="inlineStr">
        <is>
          <t>Dixon Technologies (India) Ltd.</t>
        </is>
      </c>
      <c r="B63" s="30" t="inlineStr">
        <is>
          <t>INE935N01020</t>
        </is>
      </c>
      <c r="C63" s="30" t="inlineStr">
        <is>
          <t>Consumer Durables</t>
        </is>
      </c>
      <c r="D63" s="13" t="n">
        <v>1860</v>
      </c>
      <c r="E63" s="14" t="n">
        <v>288.19</v>
      </c>
      <c r="F63" s="15" t="n">
        <v>0.0028</v>
      </c>
      <c r="G63" s="15" t="n"/>
    </row>
    <row r="64">
      <c r="A64" s="12" t="inlineStr">
        <is>
          <t>Tata Consultancy Services Ltd.</t>
        </is>
      </c>
      <c r="B64" s="30" t="inlineStr">
        <is>
          <t>INE467B01029</t>
        </is>
      </c>
      <c r="C64" s="30" t="inlineStr">
        <is>
          <t>IT - Software</t>
        </is>
      </c>
      <c r="D64" s="13" t="n">
        <v>9230</v>
      </c>
      <c r="E64" s="14" t="n">
        <v>282.25</v>
      </c>
      <c r="F64" s="15" t="n">
        <v>0.0027</v>
      </c>
      <c r="G64" s="15" t="n"/>
    </row>
    <row r="65">
      <c r="A65" s="12" t="inlineStr">
        <is>
          <t>AU Small Finance Bank Ltd.</t>
        </is>
      </c>
      <c r="B65" s="30" t="inlineStr">
        <is>
          <t>INE949L01017</t>
        </is>
      </c>
      <c r="C65" s="30" t="inlineStr">
        <is>
          <t>Banks</t>
        </is>
      </c>
      <c r="D65" s="13" t="n">
        <v>30425</v>
      </c>
      <c r="E65" s="14" t="n">
        <v>267.09</v>
      </c>
      <c r="F65" s="15" t="n">
        <v>0.0026</v>
      </c>
      <c r="G65" s="15" t="n"/>
    </row>
    <row r="66">
      <c r="A66" s="12" t="inlineStr">
        <is>
          <t>Indian Bank</t>
        </is>
      </c>
      <c r="B66" s="30" t="inlineStr">
        <is>
          <t>INE562A01011</t>
        </is>
      </c>
      <c r="C66" s="30" t="inlineStr">
        <is>
          <t>Banks</t>
        </is>
      </c>
      <c r="D66" s="13" t="n">
        <v>30188</v>
      </c>
      <c r="E66" s="14" t="n">
        <v>259.22</v>
      </c>
      <c r="F66" s="15" t="n">
        <v>0.0025</v>
      </c>
      <c r="G66" s="15" t="n"/>
    </row>
    <row r="67">
      <c r="A67" s="12" t="inlineStr">
        <is>
          <t>VARUN BEVERAGES LIMITED</t>
        </is>
      </c>
      <c r="B67" s="30" t="inlineStr">
        <is>
          <t>INE200M01039</t>
        </is>
      </c>
      <c r="C67" s="30" t="inlineStr">
        <is>
          <t>Beverages</t>
        </is>
      </c>
      <c r="D67" s="13" t="n">
        <v>54285</v>
      </c>
      <c r="E67" s="14" t="n">
        <v>254.95</v>
      </c>
      <c r="F67" s="15" t="n">
        <v>0.0025</v>
      </c>
      <c r="G67" s="15" t="n"/>
    </row>
    <row r="68">
      <c r="A68" s="12" t="inlineStr">
        <is>
          <t>REC Ltd.</t>
        </is>
      </c>
      <c r="B68" s="30" t="inlineStr">
        <is>
          <t>INE020B01018</t>
        </is>
      </c>
      <c r="C68" s="30" t="inlineStr">
        <is>
          <t>Finance</t>
        </is>
      </c>
      <c r="D68" s="13" t="n">
        <v>66663</v>
      </c>
      <c r="E68" s="14" t="n">
        <v>249.89</v>
      </c>
      <c r="F68" s="15" t="n">
        <v>0.0024</v>
      </c>
      <c r="G68" s="15" t="n"/>
    </row>
    <row r="69">
      <c r="A69" s="12" t="inlineStr">
        <is>
          <t>HCL Technologies Ltd.</t>
        </is>
      </c>
      <c r="B69" s="30" t="inlineStr">
        <is>
          <t>INE860A01027</t>
        </is>
      </c>
      <c r="C69" s="30" t="inlineStr">
        <is>
          <t>IT - Software</t>
        </is>
      </c>
      <c r="D69" s="13" t="n">
        <v>16110</v>
      </c>
      <c r="E69" s="14" t="n">
        <v>248.34</v>
      </c>
      <c r="F69" s="15" t="n">
        <v>0.0024</v>
      </c>
      <c r="G69" s="15" t="n"/>
    </row>
    <row r="70">
      <c r="A70" s="12" t="inlineStr">
        <is>
          <t>Smartworks Coworking Spaces Ltd.</t>
        </is>
      </c>
      <c r="B70" s="30" t="inlineStr">
        <is>
          <t>INE0NAZ01010</t>
        </is>
      </c>
      <c r="C70" s="30" t="inlineStr">
        <is>
          <t>Commercial Services &amp; Supplies</t>
        </is>
      </c>
      <c r="D70" s="13" t="n">
        <v>42500</v>
      </c>
      <c r="E70" s="14" t="n">
        <v>246.35</v>
      </c>
      <c r="F70" s="15" t="n">
        <v>0.0024</v>
      </c>
      <c r="G70" s="15" t="n"/>
    </row>
    <row r="71">
      <c r="A71" s="12" t="inlineStr">
        <is>
          <t>Bharat Heavy Electricals Ltd.</t>
        </is>
      </c>
      <c r="B71" s="30" t="inlineStr">
        <is>
          <t>INE257A01026</t>
        </is>
      </c>
      <c r="C71" s="30" t="inlineStr">
        <is>
          <t>Electrical Equipment</t>
        </is>
      </c>
      <c r="D71" s="13" t="n">
        <v>91875</v>
      </c>
      <c r="E71" s="14" t="n">
        <v>243.92</v>
      </c>
      <c r="F71" s="15" t="n">
        <v>0.0024</v>
      </c>
      <c r="G71" s="15" t="n"/>
    </row>
    <row r="72">
      <c r="A72" s="12" t="inlineStr">
        <is>
          <t>TVS Motor Company Ltd.</t>
        </is>
      </c>
      <c r="B72" s="30" t="inlineStr">
        <is>
          <t>INE494B01023</t>
        </is>
      </c>
      <c r="C72" s="30" t="inlineStr">
        <is>
          <t>Automobiles</t>
        </is>
      </c>
      <c r="D72" s="13" t="n">
        <v>6931</v>
      </c>
      <c r="E72" s="14" t="n">
        <v>243.19</v>
      </c>
      <c r="F72" s="15" t="n">
        <v>0.0024</v>
      </c>
      <c r="G72" s="15" t="n"/>
    </row>
    <row r="73">
      <c r="A73" s="12" t="inlineStr">
        <is>
          <t>Sanathan Textiles Ltd.</t>
        </is>
      </c>
      <c r="B73" s="30" t="inlineStr">
        <is>
          <t>INE0JPD01013</t>
        </is>
      </c>
      <c r="C73" s="30" t="inlineStr">
        <is>
          <t>Textiles &amp; Apparels</t>
        </is>
      </c>
      <c r="D73" s="13" t="n">
        <v>50000</v>
      </c>
      <c r="E73" s="14" t="n">
        <v>240</v>
      </c>
      <c r="F73" s="15" t="n">
        <v>0.0023</v>
      </c>
      <c r="G73" s="15" t="n"/>
    </row>
    <row r="74">
      <c r="A74" s="12" t="inlineStr">
        <is>
          <t>Indus Towers Ltd.</t>
        </is>
      </c>
      <c r="B74" s="30" t="inlineStr">
        <is>
          <t>INE121J01017</t>
        </is>
      </c>
      <c r="C74" s="30" t="inlineStr">
        <is>
          <t>Telecom - Services</t>
        </is>
      </c>
      <c r="D74" s="13" t="n">
        <v>65304</v>
      </c>
      <c r="E74" s="14" t="n">
        <v>237.45</v>
      </c>
      <c r="F74" s="15" t="n">
        <v>0.0023</v>
      </c>
      <c r="G74" s="15" t="n"/>
    </row>
    <row r="75">
      <c r="A75" s="12" t="inlineStr">
        <is>
          <t>Ellenbarrie Industrial Gases Ltd.</t>
        </is>
      </c>
      <c r="B75" s="30" t="inlineStr">
        <is>
          <t>INE236E01022</t>
        </is>
      </c>
      <c r="C75" s="30" t="inlineStr">
        <is>
          <t>Chemicals &amp; Petrochemicals</t>
        </is>
      </c>
      <c r="D75" s="13" t="n">
        <v>48034</v>
      </c>
      <c r="E75" s="14" t="n">
        <v>222.4</v>
      </c>
      <c r="F75" s="15" t="n">
        <v>0.0022</v>
      </c>
      <c r="G75" s="15" t="n"/>
    </row>
    <row r="76">
      <c r="A76" s="12" t="inlineStr">
        <is>
          <t>Bank of Baroda</t>
        </is>
      </c>
      <c r="B76" s="30" t="inlineStr">
        <is>
          <t>INE028A01039</t>
        </is>
      </c>
      <c r="C76" s="30" t="inlineStr">
        <is>
          <t>Banks</t>
        </is>
      </c>
      <c r="D76" s="13" t="n">
        <v>78975</v>
      </c>
      <c r="E76" s="14" t="n">
        <v>219.87</v>
      </c>
      <c r="F76" s="15" t="n">
        <v>0.0021</v>
      </c>
      <c r="G76" s="15" t="n"/>
    </row>
    <row r="77">
      <c r="A77" s="12" t="inlineStr">
        <is>
          <t>Anthem Biosciences Ltd.</t>
        </is>
      </c>
      <c r="B77" s="30" t="inlineStr">
        <is>
          <t>INE0CZ201020</t>
        </is>
      </c>
      <c r="C77" s="30" t="inlineStr">
        <is>
          <t>Pharmaceuticals &amp; Biotechnology</t>
        </is>
      </c>
      <c r="D77" s="13" t="n">
        <v>30706</v>
      </c>
      <c r="E77" s="14" t="n">
        <v>218.04</v>
      </c>
      <c r="F77" s="15" t="n">
        <v>0.0021</v>
      </c>
      <c r="G77" s="15" t="n"/>
    </row>
    <row r="78">
      <c r="A78" s="12" t="inlineStr">
        <is>
          <t>DAM Capital Advisors Ltd.</t>
        </is>
      </c>
      <c r="B78" s="30" t="inlineStr">
        <is>
          <t>INE284H01025</t>
        </is>
      </c>
      <c r="C78" s="30" t="inlineStr">
        <is>
          <t>Capital Markets</t>
        </is>
      </c>
      <c r="D78" s="13" t="n">
        <v>88402</v>
      </c>
      <c r="E78" s="14" t="n">
        <v>215.88</v>
      </c>
      <c r="F78" s="15" t="n">
        <v>0.0021</v>
      </c>
      <c r="G78" s="15" t="n"/>
    </row>
    <row r="79">
      <c r="A79" s="12" t="inlineStr">
        <is>
          <t>SJVN Ltd.</t>
        </is>
      </c>
      <c r="B79" s="30" t="inlineStr">
        <is>
          <t>INE002L01015</t>
        </is>
      </c>
      <c r="C79" s="30" t="inlineStr">
        <is>
          <t>Power</t>
        </is>
      </c>
      <c r="D79" s="13" t="n">
        <v>240145</v>
      </c>
      <c r="E79" s="14" t="n">
        <v>211.4</v>
      </c>
      <c r="F79" s="15" t="n">
        <v>0.0021</v>
      </c>
      <c r="G79" s="15" t="n"/>
    </row>
    <row r="80">
      <c r="A80" s="12" t="inlineStr">
        <is>
          <t>Hero MotoCorp Ltd.</t>
        </is>
      </c>
      <c r="B80" s="30" t="inlineStr">
        <is>
          <t>INE158A01026</t>
        </is>
      </c>
      <c r="C80" s="30" t="inlineStr">
        <is>
          <t>Automobiles</t>
        </is>
      </c>
      <c r="D80" s="13" t="n">
        <v>3783</v>
      </c>
      <c r="E80" s="14" t="n">
        <v>209.73</v>
      </c>
      <c r="F80" s="15" t="n">
        <v>0.002</v>
      </c>
      <c r="G80" s="15" t="n"/>
    </row>
    <row r="81">
      <c r="A81" s="12" t="inlineStr">
        <is>
          <t>Hindustan Unilever Ltd.</t>
        </is>
      </c>
      <c r="B81" s="30" t="inlineStr">
        <is>
          <t>INE030A01027</t>
        </is>
      </c>
      <c r="C81" s="30" t="inlineStr">
        <is>
          <t>Diversified FMCG</t>
        </is>
      </c>
      <c r="D81" s="13" t="n">
        <v>8462</v>
      </c>
      <c r="E81" s="14" t="n">
        <v>208.63</v>
      </c>
      <c r="F81" s="15" t="n">
        <v>0.002</v>
      </c>
      <c r="G81" s="15" t="n"/>
    </row>
    <row r="82">
      <c r="A82" s="12" t="inlineStr">
        <is>
          <t>International Gemmological Inst Ind Ltd.</t>
        </is>
      </c>
      <c r="B82" s="30" t="inlineStr">
        <is>
          <t>INE0Q9301021</t>
        </is>
      </c>
      <c r="C82" s="30" t="inlineStr">
        <is>
          <t>Commercial Services &amp; Supplies</t>
        </is>
      </c>
      <c r="D82" s="13" t="n">
        <v>59955</v>
      </c>
      <c r="E82" s="14" t="n">
        <v>202.47</v>
      </c>
      <c r="F82" s="15" t="n">
        <v>0.002</v>
      </c>
      <c r="G82" s="15" t="n"/>
    </row>
    <row r="83">
      <c r="A83" s="12" t="inlineStr">
        <is>
          <t>ICICI Prudential Life Insurance Co Ltd.</t>
        </is>
      </c>
      <c r="B83" s="30" t="inlineStr">
        <is>
          <t>INE726G01019</t>
        </is>
      </c>
      <c r="C83" s="30" t="inlineStr">
        <is>
          <t>Insurance</t>
        </is>
      </c>
      <c r="D83" s="13" t="n">
        <v>34225</v>
      </c>
      <c r="E83" s="14" t="n">
        <v>202.32</v>
      </c>
      <c r="F83" s="15" t="n">
        <v>0.002</v>
      </c>
      <c r="G83" s="15" t="n"/>
    </row>
    <row r="84">
      <c r="A84" s="12" t="inlineStr">
        <is>
          <t>Computer Age Management Services Ltd.</t>
        </is>
      </c>
      <c r="B84" s="30" t="inlineStr">
        <is>
          <t>INE596I01012</t>
        </is>
      </c>
      <c r="C84" s="30" t="inlineStr">
        <is>
          <t>Capital Markets</t>
        </is>
      </c>
      <c r="D84" s="13" t="n">
        <v>5100</v>
      </c>
      <c r="E84" s="14" t="n">
        <v>201.01</v>
      </c>
      <c r="F84" s="15" t="n">
        <v>0.002</v>
      </c>
      <c r="G84" s="15" t="n"/>
    </row>
    <row r="85">
      <c r="A85" s="12" t="inlineStr">
        <is>
          <t>Marico Ltd.</t>
        </is>
      </c>
      <c r="B85" s="30" t="inlineStr">
        <is>
          <t>INE196A01026</t>
        </is>
      </c>
      <c r="C85" s="30" t="inlineStr">
        <is>
          <t>Agricultural Food &amp; other Products</t>
        </is>
      </c>
      <c r="D85" s="13" t="n">
        <v>27864</v>
      </c>
      <c r="E85" s="14" t="n">
        <v>200.61</v>
      </c>
      <c r="F85" s="15" t="n">
        <v>0.002</v>
      </c>
      <c r="G85" s="15" t="n"/>
    </row>
    <row r="86">
      <c r="A86" s="12" t="inlineStr">
        <is>
          <t>GMR Airports Ltd.</t>
        </is>
      </c>
      <c r="B86" s="30" t="inlineStr">
        <is>
          <t>INE776C01039</t>
        </is>
      </c>
      <c r="C86" s="30" t="inlineStr">
        <is>
          <t>Transport Infrastructure</t>
        </is>
      </c>
      <c r="D86" s="13" t="n">
        <v>209250</v>
      </c>
      <c r="E86" s="14" t="n">
        <v>196.63</v>
      </c>
      <c r="F86" s="15" t="n">
        <v>0.0019</v>
      </c>
      <c r="G86" s="15" t="n"/>
    </row>
    <row r="87">
      <c r="A87" s="12" t="inlineStr">
        <is>
          <t>Page Industries Ltd.</t>
        </is>
      </c>
      <c r="B87" s="30" t="inlineStr">
        <is>
          <t>INE761H01022</t>
        </is>
      </c>
      <c r="C87" s="30" t="inlineStr">
        <is>
          <t>Textiles &amp; Apparels</t>
        </is>
      </c>
      <c r="D87" s="13" t="n">
        <v>468</v>
      </c>
      <c r="E87" s="14" t="n">
        <v>192.82</v>
      </c>
      <c r="F87" s="15" t="n">
        <v>0.0019</v>
      </c>
      <c r="G87" s="15" t="n"/>
    </row>
    <row r="88">
      <c r="A88" s="12" t="inlineStr">
        <is>
          <t>United Spirits Ltd.</t>
        </is>
      </c>
      <c r="B88" s="30" t="inlineStr">
        <is>
          <t>INE854D01024</t>
        </is>
      </c>
      <c r="C88" s="30" t="inlineStr">
        <is>
          <t>Beverages</t>
        </is>
      </c>
      <c r="D88" s="13" t="n">
        <v>13121</v>
      </c>
      <c r="E88" s="14" t="n">
        <v>187.81</v>
      </c>
      <c r="F88" s="15" t="n">
        <v>0.0018</v>
      </c>
      <c r="G88" s="15" t="n"/>
    </row>
    <row r="89">
      <c r="A89" s="12" t="inlineStr">
        <is>
          <t>UNO Minda Ltd.</t>
        </is>
      </c>
      <c r="B89" s="30" t="inlineStr">
        <is>
          <t>INE405E01023</t>
        </is>
      </c>
      <c r="C89" s="30" t="inlineStr">
        <is>
          <t>Auto Components</t>
        </is>
      </c>
      <c r="D89" s="13" t="n">
        <v>15053</v>
      </c>
      <c r="E89" s="14" t="n">
        <v>185.93</v>
      </c>
      <c r="F89" s="15" t="n">
        <v>0.0018</v>
      </c>
      <c r="G89" s="15" t="n"/>
    </row>
    <row r="90">
      <c r="A90" s="12" t="inlineStr">
        <is>
          <t>Aster DM Healthcare Ltd.</t>
        </is>
      </c>
      <c r="B90" s="30" t="inlineStr">
        <is>
          <t>INE914M01019</t>
        </is>
      </c>
      <c r="C90" s="30" t="inlineStr">
        <is>
          <t>Healthcare Services</t>
        </is>
      </c>
      <c r="D90" s="13" t="n">
        <v>27356</v>
      </c>
      <c r="E90" s="14" t="n">
        <v>185.49</v>
      </c>
      <c r="F90" s="15" t="n">
        <v>0.0018</v>
      </c>
      <c r="G90" s="15" t="n"/>
    </row>
    <row r="91">
      <c r="A91" s="12" t="inlineStr">
        <is>
          <t>Punjab National Bank</t>
        </is>
      </c>
      <c r="B91" s="30" t="inlineStr">
        <is>
          <t>INE160A01022</t>
        </is>
      </c>
      <c r="C91" s="30" t="inlineStr">
        <is>
          <t>Banks</t>
        </is>
      </c>
      <c r="D91" s="13" t="n">
        <v>146077</v>
      </c>
      <c r="E91" s="14" t="n">
        <v>179.51</v>
      </c>
      <c r="F91" s="15" t="n">
        <v>0.0017</v>
      </c>
      <c r="G91" s="15" t="n"/>
    </row>
    <row r="92">
      <c r="A92" s="12" t="inlineStr">
        <is>
          <t>Coforge Ltd.</t>
        </is>
      </c>
      <c r="B92" s="30" t="inlineStr">
        <is>
          <t>INE591G01025</t>
        </is>
      </c>
      <c r="C92" s="30" t="inlineStr">
        <is>
          <t>IT - Software</t>
        </is>
      </c>
      <c r="D92" s="13" t="n">
        <v>9845</v>
      </c>
      <c r="E92" s="14" t="n">
        <v>175.05</v>
      </c>
      <c r="F92" s="15" t="n">
        <v>0.0017</v>
      </c>
      <c r="G92" s="15" t="n"/>
    </row>
    <row r="93">
      <c r="A93" s="12" t="inlineStr">
        <is>
          <t>Persistent Systems Ltd.</t>
        </is>
      </c>
      <c r="B93" s="30" t="inlineStr">
        <is>
          <t>INE262H01021</t>
        </is>
      </c>
      <c r="C93" s="30" t="inlineStr">
        <is>
          <t>IT - Software</t>
        </is>
      </c>
      <c r="D93" s="13" t="n">
        <v>2910</v>
      </c>
      <c r="E93" s="14" t="n">
        <v>172.17</v>
      </c>
      <c r="F93" s="15" t="n">
        <v>0.0017</v>
      </c>
      <c r="G93" s="15" t="n"/>
    </row>
    <row r="94">
      <c r="A94" s="12" t="inlineStr">
        <is>
          <t>One 97 Communications Ltd.</t>
        </is>
      </c>
      <c r="B94" s="30" t="inlineStr">
        <is>
          <t>INE982J01020</t>
        </is>
      </c>
      <c r="C94" s="30" t="inlineStr">
        <is>
          <t>Financial Technology (Fintech)</t>
        </is>
      </c>
      <c r="D94" s="13" t="n">
        <v>13050</v>
      </c>
      <c r="E94" s="14" t="n">
        <v>170.07</v>
      </c>
      <c r="F94" s="15" t="n">
        <v>0.0017</v>
      </c>
      <c r="G94" s="15" t="n"/>
    </row>
    <row r="95">
      <c r="A95" s="12" t="inlineStr">
        <is>
          <t>InterGlobe Aviation Ltd.</t>
        </is>
      </c>
      <c r="B95" s="30" t="inlineStr">
        <is>
          <t>INE646L01027</t>
        </is>
      </c>
      <c r="C95" s="30" t="inlineStr">
        <is>
          <t>Transport Services</t>
        </is>
      </c>
      <c r="D95" s="13" t="n">
        <v>2956</v>
      </c>
      <c r="E95" s="14" t="n">
        <v>166.28</v>
      </c>
      <c r="F95" s="15" t="n">
        <v>0.0016</v>
      </c>
      <c r="G95" s="15" t="n"/>
    </row>
    <row r="96">
      <c r="A96" s="12" t="inlineStr">
        <is>
          <t>Fortis Healthcare Ltd.</t>
        </is>
      </c>
      <c r="B96" s="30" t="inlineStr">
        <is>
          <t>INE061F01013</t>
        </is>
      </c>
      <c r="C96" s="30" t="inlineStr">
        <is>
          <t>Healthcare Services</t>
        </is>
      </c>
      <c r="D96" s="13" t="n">
        <v>16240</v>
      </c>
      <c r="E96" s="14" t="n">
        <v>166.14</v>
      </c>
      <c r="F96" s="15" t="n">
        <v>0.0016</v>
      </c>
      <c r="G96" s="15" t="n"/>
    </row>
    <row r="97">
      <c r="A97" s="12" t="inlineStr">
        <is>
          <t>Bandhan Bank Ltd.</t>
        </is>
      </c>
      <c r="B97" s="30" t="inlineStr">
        <is>
          <t>INE545U01014</t>
        </is>
      </c>
      <c r="C97" s="30" t="inlineStr">
        <is>
          <t>Banks</t>
        </is>
      </c>
      <c r="D97" s="13" t="n">
        <v>104400</v>
      </c>
      <c r="E97" s="14" t="n">
        <v>163.45</v>
      </c>
      <c r="F97" s="15" t="n">
        <v>0.0016</v>
      </c>
      <c r="G97" s="15" t="n"/>
    </row>
    <row r="98">
      <c r="A98" s="12" t="inlineStr">
        <is>
          <t>Zydus Lifesciences Ltd.</t>
        </is>
      </c>
      <c r="B98" s="30" t="inlineStr">
        <is>
          <t>INE010B01027</t>
        </is>
      </c>
      <c r="C98" s="30" t="inlineStr">
        <is>
          <t>Pharmaceuticals &amp; Biotechnology</t>
        </is>
      </c>
      <c r="D98" s="13" t="n">
        <v>16690</v>
      </c>
      <c r="E98" s="14" t="n">
        <v>162.64</v>
      </c>
      <c r="F98" s="15" t="n">
        <v>0.0016</v>
      </c>
      <c r="G98" s="15" t="n"/>
    </row>
    <row r="99">
      <c r="A99" s="12" t="inlineStr">
        <is>
          <t>PG Electroplast Ltd.</t>
        </is>
      </c>
      <c r="B99" s="30" t="inlineStr">
        <is>
          <t>INE457L01029</t>
        </is>
      </c>
      <c r="C99" s="30" t="inlineStr">
        <is>
          <t>Consumer Durables</t>
        </is>
      </c>
      <c r="D99" s="13" t="n">
        <v>28000</v>
      </c>
      <c r="E99" s="14" t="n">
        <v>159.87</v>
      </c>
      <c r="F99" s="15" t="n">
        <v>0.0016</v>
      </c>
      <c r="G99" s="15" t="n"/>
    </row>
    <row r="100">
      <c r="A100" s="12" t="inlineStr">
        <is>
          <t>PB Fintech Ltd.</t>
        </is>
      </c>
      <c r="B100" s="30" t="inlineStr">
        <is>
          <t>INE417T01026</t>
        </is>
      </c>
      <c r="C100" s="30" t="inlineStr">
        <is>
          <t>Financial Technology (Fintech)</t>
        </is>
      </c>
      <c r="D100" s="13" t="n">
        <v>8760</v>
      </c>
      <c r="E100" s="14" t="n">
        <v>156.4</v>
      </c>
      <c r="F100" s="15" t="n">
        <v>0.0015</v>
      </c>
      <c r="G100" s="15" t="n"/>
    </row>
    <row r="101">
      <c r="A101" s="12" t="inlineStr">
        <is>
          <t>Schaeffler India Ltd.</t>
        </is>
      </c>
      <c r="B101" s="30" t="inlineStr">
        <is>
          <t>INE513A01022</t>
        </is>
      </c>
      <c r="C101" s="30" t="inlineStr">
        <is>
          <t>Auto Components</t>
        </is>
      </c>
      <c r="D101" s="13" t="n">
        <v>3828</v>
      </c>
      <c r="E101" s="14" t="n">
        <v>153.94</v>
      </c>
      <c r="F101" s="15" t="n">
        <v>0.0015</v>
      </c>
      <c r="G101" s="15" t="n"/>
    </row>
    <row r="102">
      <c r="A102" s="12" t="inlineStr">
        <is>
          <t>Cera Sanitaryware Ltd.</t>
        </is>
      </c>
      <c r="B102" s="30" t="inlineStr">
        <is>
          <t>INE739E01017</t>
        </is>
      </c>
      <c r="C102" s="30" t="inlineStr">
        <is>
          <t>Consumer Durables</t>
        </is>
      </c>
      <c r="D102" s="13" t="n">
        <v>2460</v>
      </c>
      <c r="E102" s="14" t="n">
        <v>153.17</v>
      </c>
      <c r="F102" s="15" t="n">
        <v>0.0015</v>
      </c>
      <c r="G102" s="15" t="n"/>
    </row>
    <row r="103">
      <c r="A103" s="12" t="inlineStr">
        <is>
          <t>Urban Company Ltd.</t>
        </is>
      </c>
      <c r="B103" s="30" t="inlineStr">
        <is>
          <t>INE0CAZ01013</t>
        </is>
      </c>
      <c r="C103" s="30" t="inlineStr">
        <is>
          <t>Retailing</t>
        </is>
      </c>
      <c r="D103" s="13" t="n">
        <v>93961</v>
      </c>
      <c r="E103" s="14" t="n">
        <v>148.22</v>
      </c>
      <c r="F103" s="15" t="n">
        <v>0.0014</v>
      </c>
      <c r="G103" s="15" t="n"/>
    </row>
    <row r="104">
      <c r="A104" s="12" t="inlineStr">
        <is>
          <t>Hindustan Zinc Ltd.</t>
        </is>
      </c>
      <c r="B104" s="30" t="inlineStr">
        <is>
          <t>INE267A01025</t>
        </is>
      </c>
      <c r="C104" s="30" t="inlineStr">
        <is>
          <t>Non - Ferrous Metals</t>
        </is>
      </c>
      <c r="D104" s="13" t="n">
        <v>30876</v>
      </c>
      <c r="E104" s="14" t="n">
        <v>147.12</v>
      </c>
      <c r="F104" s="15" t="n">
        <v>0.0014</v>
      </c>
      <c r="G104" s="15" t="n"/>
    </row>
    <row r="105">
      <c r="A105" s="12" t="inlineStr">
        <is>
          <t>Titan Company Ltd.</t>
        </is>
      </c>
      <c r="B105" s="30" t="inlineStr">
        <is>
          <t>INE280A01028</t>
        </is>
      </c>
      <c r="C105" s="30" t="inlineStr">
        <is>
          <t>Consumer Durables</t>
        </is>
      </c>
      <c r="D105" s="13" t="n">
        <v>3850</v>
      </c>
      <c r="E105" s="14" t="n">
        <v>144.25</v>
      </c>
      <c r="F105" s="15" t="n">
        <v>0.0014</v>
      </c>
      <c r="G105" s="15" t="n"/>
    </row>
    <row r="106">
      <c r="A106" s="12" t="inlineStr">
        <is>
          <t>JSW Cement Ltd.</t>
        </is>
      </c>
      <c r="B106" s="30" t="inlineStr">
        <is>
          <t>INE718I01012</t>
        </is>
      </c>
      <c r="C106" s="30" t="inlineStr">
        <is>
          <t>Cement &amp; Cement Products</t>
        </is>
      </c>
      <c r="D106" s="13" t="n">
        <v>105557</v>
      </c>
      <c r="E106" s="14" t="n">
        <v>144.02</v>
      </c>
      <c r="F106" s="15" t="n">
        <v>0.0014</v>
      </c>
      <c r="G106" s="15" t="n"/>
    </row>
    <row r="107">
      <c r="A107" s="12" t="inlineStr">
        <is>
          <t>HDFC Life Insurance Company Ltd.</t>
        </is>
      </c>
      <c r="B107" s="30" t="inlineStr">
        <is>
          <t>INE795G01014</t>
        </is>
      </c>
      <c r="C107" s="30" t="inlineStr">
        <is>
          <t>Insurance</t>
        </is>
      </c>
      <c r="D107" s="13" t="n">
        <v>18446</v>
      </c>
      <c r="E107" s="14" t="n">
        <v>135</v>
      </c>
      <c r="F107" s="15" t="n">
        <v>0.0013</v>
      </c>
      <c r="G107" s="15" t="n"/>
    </row>
    <row r="108">
      <c r="A108" s="12" t="inlineStr">
        <is>
          <t>Housing &amp; Urban Development Corp Ltd.</t>
        </is>
      </c>
      <c r="B108" s="30" t="inlineStr">
        <is>
          <t>INE031A01017</t>
        </is>
      </c>
      <c r="C108" s="30" t="inlineStr">
        <is>
          <t>Finance</t>
        </is>
      </c>
      <c r="D108" s="13" t="n">
        <v>56734</v>
      </c>
      <c r="E108" s="14" t="n">
        <v>134.46</v>
      </c>
      <c r="F108" s="15" t="n">
        <v>0.0013</v>
      </c>
      <c r="G108" s="15" t="n"/>
    </row>
    <row r="109">
      <c r="A109" s="12" t="inlineStr">
        <is>
          <t>BROOKFIELD INDIA REAL ESTATE TRUST</t>
        </is>
      </c>
      <c r="B109" s="30" t="inlineStr">
        <is>
          <t>INE0FDU25010</t>
        </is>
      </c>
      <c r="C109" s="30" t="inlineStr">
        <is>
          <t>Realty</t>
        </is>
      </c>
      <c r="D109" s="13" t="n">
        <v>37400</v>
      </c>
      <c r="E109" s="14" t="n">
        <v>128.32</v>
      </c>
      <c r="F109" s="15" t="n">
        <v>0.0012</v>
      </c>
      <c r="G109" s="15" t="n"/>
    </row>
    <row r="110">
      <c r="A110" s="12" t="inlineStr">
        <is>
          <t>GAIL (India) Ltd.</t>
        </is>
      </c>
      <c r="B110" s="30" t="inlineStr">
        <is>
          <t>INE129A01019</t>
        </is>
      </c>
      <c r="C110" s="30" t="inlineStr">
        <is>
          <t>Gas</t>
        </is>
      </c>
      <c r="D110" s="13" t="n">
        <v>68900</v>
      </c>
      <c r="E110" s="14" t="n">
        <v>125.92</v>
      </c>
      <c r="F110" s="15" t="n">
        <v>0.0012</v>
      </c>
      <c r="G110" s="15" t="n"/>
    </row>
    <row r="111">
      <c r="A111" s="12" t="inlineStr">
        <is>
          <t>Godrej Properties Ltd.</t>
        </is>
      </c>
      <c r="B111" s="30" t="inlineStr">
        <is>
          <t>INE484J01027</t>
        </is>
      </c>
      <c r="C111" s="30" t="inlineStr">
        <is>
          <t>Realty</t>
        </is>
      </c>
      <c r="D111" s="13" t="n">
        <v>5500</v>
      </c>
      <c r="E111" s="14" t="n">
        <v>125.84</v>
      </c>
      <c r="F111" s="15" t="n">
        <v>0.0012</v>
      </c>
      <c r="G111" s="15" t="n"/>
    </row>
    <row r="112">
      <c r="A112" s="12" t="inlineStr">
        <is>
          <t>Bharat Petroleum Corporation Ltd.</t>
        </is>
      </c>
      <c r="B112" s="30" t="inlineStr">
        <is>
          <t>INE029A01011</t>
        </is>
      </c>
      <c r="C112" s="30" t="inlineStr">
        <is>
          <t>Petroleum Products</t>
        </is>
      </c>
      <c r="D112" s="13" t="n">
        <v>33575</v>
      </c>
      <c r="E112" s="14" t="n">
        <v>119.8</v>
      </c>
      <c r="F112" s="15" t="n">
        <v>0.0012</v>
      </c>
      <c r="G112" s="15" t="n"/>
    </row>
    <row r="113">
      <c r="A113" s="12" t="inlineStr">
        <is>
          <t>LG Electronics India Ltd.</t>
        </is>
      </c>
      <c r="B113" s="30" t="inlineStr">
        <is>
          <t>INE324D01010</t>
        </is>
      </c>
      <c r="C113" s="30" t="inlineStr">
        <is>
          <t>Consumer Durables</t>
        </is>
      </c>
      <c r="D113" s="13" t="n">
        <v>7187</v>
      </c>
      <c r="E113" s="14" t="n">
        <v>119.56</v>
      </c>
      <c r="F113" s="15" t="n">
        <v>0.0012</v>
      </c>
      <c r="G113" s="15" t="n"/>
    </row>
    <row r="114">
      <c r="A114" s="12" t="inlineStr">
        <is>
          <t>Lupin Ltd.</t>
        </is>
      </c>
      <c r="B114" s="30" t="inlineStr">
        <is>
          <t>INE326A01037</t>
        </is>
      </c>
      <c r="C114" s="30" t="inlineStr">
        <is>
          <t>Pharmaceuticals &amp; Biotechnology</t>
        </is>
      </c>
      <c r="D114" s="13" t="n">
        <v>6018</v>
      </c>
      <c r="E114" s="14" t="n">
        <v>118.16</v>
      </c>
      <c r="F114" s="15" t="n">
        <v>0.0011</v>
      </c>
      <c r="G114" s="15" t="n"/>
    </row>
    <row r="115">
      <c r="A115" s="12" t="inlineStr">
        <is>
          <t>SBI Life Insurance Company Ltd.</t>
        </is>
      </c>
      <c r="B115" s="30" t="inlineStr">
        <is>
          <t>INE123W01016</t>
        </is>
      </c>
      <c r="C115" s="30" t="inlineStr">
        <is>
          <t>Insurance</t>
        </is>
      </c>
      <c r="D115" s="13" t="n">
        <v>6000</v>
      </c>
      <c r="E115" s="14" t="n">
        <v>117.34</v>
      </c>
      <c r="F115" s="15" t="n">
        <v>0.0011</v>
      </c>
      <c r="G115" s="15" t="n"/>
    </row>
    <row r="116">
      <c r="A116" s="12" t="inlineStr">
        <is>
          <t>Polycab India Ltd.</t>
        </is>
      </c>
      <c r="B116" s="30" t="inlineStr">
        <is>
          <t>INE455K01017</t>
        </is>
      </c>
      <c r="C116" s="30" t="inlineStr">
        <is>
          <t>Industrial Products</t>
        </is>
      </c>
      <c r="D116" s="13" t="n">
        <v>1500</v>
      </c>
      <c r="E116" s="14" t="n">
        <v>115.56</v>
      </c>
      <c r="F116" s="15" t="n">
        <v>0.0011</v>
      </c>
      <c r="G116" s="15" t="n"/>
    </row>
    <row r="117">
      <c r="A117" s="12" t="inlineStr">
        <is>
          <t>Abbott India Ltd.</t>
        </is>
      </c>
      <c r="B117" s="30" t="inlineStr">
        <is>
          <t>INE358A01014</t>
        </is>
      </c>
      <c r="C117" s="30" t="inlineStr">
        <is>
          <t>Pharmaceuticals &amp; Biotechnology</t>
        </is>
      </c>
      <c r="D117" s="13" t="n">
        <v>389</v>
      </c>
      <c r="E117" s="14" t="n">
        <v>112.79</v>
      </c>
      <c r="F117" s="15" t="n">
        <v>0.0011</v>
      </c>
      <c r="G117" s="15" t="n"/>
    </row>
    <row r="118">
      <c r="A118" s="12" t="inlineStr">
        <is>
          <t>Minda Corporation Ltd.</t>
        </is>
      </c>
      <c r="B118" s="30" t="inlineStr">
        <is>
          <t>INE842C01021</t>
        </is>
      </c>
      <c r="C118" s="30" t="inlineStr">
        <is>
          <t>Auto Components</t>
        </is>
      </c>
      <c r="D118" s="13" t="n">
        <v>19708</v>
      </c>
      <c r="E118" s="14" t="n">
        <v>111.09</v>
      </c>
      <c r="F118" s="15" t="n">
        <v>0.0011</v>
      </c>
      <c r="G118" s="15" t="n"/>
    </row>
    <row r="119">
      <c r="A119" s="12" t="inlineStr">
        <is>
          <t>CCL Products (India) Ltd.</t>
        </is>
      </c>
      <c r="B119" s="30" t="inlineStr">
        <is>
          <t>INE421D01022</t>
        </is>
      </c>
      <c r="C119" s="30" t="inlineStr">
        <is>
          <t>Agricultural Food &amp; other Products</t>
        </is>
      </c>
      <c r="D119" s="13" t="n">
        <v>12624</v>
      </c>
      <c r="E119" s="14" t="n">
        <v>108.53</v>
      </c>
      <c r="F119" s="15" t="n">
        <v>0.0011</v>
      </c>
      <c r="G119" s="15" t="n"/>
    </row>
    <row r="120">
      <c r="A120" s="12" t="inlineStr">
        <is>
          <t>Canara Robeco Asset Mgmt Co Ltd.</t>
        </is>
      </c>
      <c r="B120" s="30" t="inlineStr">
        <is>
          <t>INE218I01013</t>
        </is>
      </c>
      <c r="C120" s="30" t="inlineStr">
        <is>
          <t>Capital Markets</t>
        </is>
      </c>
      <c r="D120" s="13" t="n">
        <v>33937</v>
      </c>
      <c r="E120" s="14" t="n">
        <v>107.53</v>
      </c>
      <c r="F120" s="15" t="n">
        <v>0.001</v>
      </c>
      <c r="G120" s="15" t="n"/>
    </row>
    <row r="121">
      <c r="A121" s="12" t="inlineStr">
        <is>
          <t>Seshaasai Technologies Ltd.</t>
        </is>
      </c>
      <c r="B121" s="30" t="inlineStr">
        <is>
          <t>INE04VU01023</t>
        </is>
      </c>
      <c r="C121" s="30" t="inlineStr">
        <is>
          <t>Financial Technology (Fintech)</t>
        </is>
      </c>
      <c r="D121" s="13" t="n">
        <v>28419</v>
      </c>
      <c r="E121" s="14" t="n">
        <v>106.22</v>
      </c>
      <c r="F121" s="15" t="n">
        <v>0.001</v>
      </c>
      <c r="G121" s="15" t="n"/>
    </row>
    <row r="122">
      <c r="A122" s="12" t="inlineStr">
        <is>
          <t>Oberoi Realty Ltd.</t>
        </is>
      </c>
      <c r="B122" s="30" t="inlineStr">
        <is>
          <t>INE093I01010</t>
        </is>
      </c>
      <c r="C122" s="30" t="inlineStr">
        <is>
          <t>Realty</t>
        </is>
      </c>
      <c r="D122" s="13" t="n">
        <v>5950</v>
      </c>
      <c r="E122" s="14" t="n">
        <v>105.81</v>
      </c>
      <c r="F122" s="15" t="n">
        <v>0.001</v>
      </c>
      <c r="G122" s="15" t="n"/>
    </row>
    <row r="123">
      <c r="A123" s="12" t="inlineStr">
        <is>
          <t>Mazagon Dock Shipbuilders Ltd.</t>
        </is>
      </c>
      <c r="B123" s="30" t="inlineStr">
        <is>
          <t>INE249Z01020</t>
        </is>
      </c>
      <c r="C123" s="30" t="inlineStr">
        <is>
          <t>Industrial Manufacturing</t>
        </is>
      </c>
      <c r="D123" s="13" t="n">
        <v>3850</v>
      </c>
      <c r="E123" s="14" t="n">
        <v>105.07</v>
      </c>
      <c r="F123" s="15" t="n">
        <v>0.001</v>
      </c>
      <c r="G123" s="15" t="n"/>
    </row>
    <row r="124">
      <c r="A124" s="12" t="inlineStr">
        <is>
          <t>Cholamandalam Financial Holdings Ltd.</t>
        </is>
      </c>
      <c r="B124" s="30" t="inlineStr">
        <is>
          <t>INE149A01033</t>
        </is>
      </c>
      <c r="C124" s="30" t="inlineStr">
        <is>
          <t>Finance</t>
        </is>
      </c>
      <c r="D124" s="13" t="n">
        <v>5323</v>
      </c>
      <c r="E124" s="14" t="n">
        <v>101.81</v>
      </c>
      <c r="F124" s="15" t="n">
        <v>0.001</v>
      </c>
      <c r="G124" s="15" t="n"/>
    </row>
    <row r="125">
      <c r="A125" s="12" t="inlineStr">
        <is>
          <t>AWFIS Space Solutions Ltd.</t>
        </is>
      </c>
      <c r="B125" s="30" t="inlineStr">
        <is>
          <t>INE108V01019</t>
        </is>
      </c>
      <c r="C125" s="30" t="inlineStr">
        <is>
          <t>Commercial Services &amp; Supplies</t>
        </is>
      </c>
      <c r="D125" s="13" t="n">
        <v>16765</v>
      </c>
      <c r="E125" s="14" t="n">
        <v>100.61</v>
      </c>
      <c r="F125" s="15" t="n">
        <v>0.001</v>
      </c>
      <c r="G125" s="15" t="n"/>
    </row>
    <row r="126">
      <c r="A126" s="12" t="inlineStr">
        <is>
          <t>TBO Tek Ltd.</t>
        </is>
      </c>
      <c r="B126" s="30" t="inlineStr">
        <is>
          <t>INE673O01025</t>
        </is>
      </c>
      <c r="C126" s="30" t="inlineStr">
        <is>
          <t>Leisure Services</t>
        </is>
      </c>
      <c r="D126" s="13" t="n">
        <v>6538</v>
      </c>
      <c r="E126" s="14" t="n">
        <v>96.97</v>
      </c>
      <c r="F126" s="15" t="n">
        <v>0.0009</v>
      </c>
      <c r="G126" s="15" t="n"/>
    </row>
    <row r="127">
      <c r="A127" s="12" t="inlineStr">
        <is>
          <t>Aether Industries Ltd.</t>
        </is>
      </c>
      <c r="B127" s="30" t="inlineStr">
        <is>
          <t>INE0BWX01014</t>
        </is>
      </c>
      <c r="C127" s="30" t="inlineStr">
        <is>
          <t>Chemicals &amp; Petrochemicals</t>
        </is>
      </c>
      <c r="D127" s="13" t="n">
        <v>12753</v>
      </c>
      <c r="E127" s="14" t="n">
        <v>96.12</v>
      </c>
      <c r="F127" s="15" t="n">
        <v>0.0009</v>
      </c>
      <c r="G127" s="15" t="n"/>
    </row>
    <row r="128">
      <c r="A128" s="12" t="inlineStr">
        <is>
          <t>Nestle India Ltd.</t>
        </is>
      </c>
      <c r="B128" s="30" t="inlineStr">
        <is>
          <t>INE239A01024</t>
        </is>
      </c>
      <c r="C128" s="30" t="inlineStr">
        <is>
          <t>Food Products</t>
        </is>
      </c>
      <c r="D128" s="13" t="n">
        <v>7500</v>
      </c>
      <c r="E128" s="14" t="n">
        <v>95.37</v>
      </c>
      <c r="F128" s="15" t="n">
        <v>0.0009</v>
      </c>
      <c r="G128" s="15" t="n"/>
    </row>
    <row r="129">
      <c r="A129" s="12" t="inlineStr">
        <is>
          <t>GlaxoSmithKline Pharmaceuticals Ltd.</t>
        </is>
      </c>
      <c r="B129" s="30" t="inlineStr">
        <is>
          <t>INE159A01016</t>
        </is>
      </c>
      <c r="C129" s="30" t="inlineStr">
        <is>
          <t>Pharmaceuticals &amp; Biotechnology</t>
        </is>
      </c>
      <c r="D129" s="13" t="n">
        <v>3597</v>
      </c>
      <c r="E129" s="14" t="n">
        <v>94.19</v>
      </c>
      <c r="F129" s="15" t="n">
        <v>0.0009</v>
      </c>
      <c r="G129" s="15" t="n"/>
    </row>
    <row r="130">
      <c r="A130" s="12" t="inlineStr">
        <is>
          <t>Tube Investments Of India Ltd.</t>
        </is>
      </c>
      <c r="B130" s="30" t="inlineStr">
        <is>
          <t>INE974X01010</t>
        </is>
      </c>
      <c r="C130" s="30" t="inlineStr">
        <is>
          <t>Auto Components</t>
        </is>
      </c>
      <c r="D130" s="13" t="n">
        <v>3000</v>
      </c>
      <c r="E130" s="14" t="n">
        <v>90.69</v>
      </c>
      <c r="F130" s="15" t="n">
        <v>0.0009</v>
      </c>
      <c r="G130" s="15" t="n"/>
    </row>
    <row r="131">
      <c r="A131" s="12" t="inlineStr">
        <is>
          <t>Gem Aromatics Ltd.</t>
        </is>
      </c>
      <c r="B131" s="30" t="inlineStr">
        <is>
          <t>INE06XZ01023</t>
        </is>
      </c>
      <c r="C131" s="30" t="inlineStr">
        <is>
          <t>Chemicals &amp; Petrochemicals</t>
        </is>
      </c>
      <c r="D131" s="13" t="n">
        <v>37428</v>
      </c>
      <c r="E131" s="14" t="n">
        <v>83.84999999999999</v>
      </c>
      <c r="F131" s="15" t="n">
        <v>0.0008</v>
      </c>
      <c r="G131" s="15" t="n"/>
    </row>
    <row r="132">
      <c r="A132" s="12" t="inlineStr">
        <is>
          <t>KFIN Technologies Ltd.</t>
        </is>
      </c>
      <c r="B132" s="30" t="inlineStr">
        <is>
          <t>INE138Y01010</t>
        </is>
      </c>
      <c r="C132" s="30" t="inlineStr">
        <is>
          <t>Capital Markets</t>
        </is>
      </c>
      <c r="D132" s="13" t="n">
        <v>7500</v>
      </c>
      <c r="E132" s="14" t="n">
        <v>82.36</v>
      </c>
      <c r="F132" s="15" t="n">
        <v>0.0008</v>
      </c>
      <c r="G132" s="15" t="n"/>
    </row>
    <row r="133">
      <c r="A133" s="12" t="inlineStr">
        <is>
          <t>Tata Steel Ltd.</t>
        </is>
      </c>
      <c r="B133" s="30" t="inlineStr">
        <is>
          <t>INE081A01020</t>
        </is>
      </c>
      <c r="C133" s="30" t="inlineStr">
        <is>
          <t>Ferrous Metals</t>
        </is>
      </c>
      <c r="D133" s="13" t="n">
        <v>44000</v>
      </c>
      <c r="E133" s="14" t="n">
        <v>80.45</v>
      </c>
      <c r="F133" s="15" t="n">
        <v>0.0008</v>
      </c>
      <c r="G133" s="15" t="n"/>
    </row>
    <row r="134">
      <c r="A134" s="12" t="inlineStr">
        <is>
          <t>Brigade Enterprises Ltd.</t>
        </is>
      </c>
      <c r="B134" s="30" t="inlineStr">
        <is>
          <t>INE791I01019</t>
        </is>
      </c>
      <c r="C134" s="30" t="inlineStr">
        <is>
          <t>Realty</t>
        </is>
      </c>
      <c r="D134" s="13" t="n">
        <v>7432</v>
      </c>
      <c r="E134" s="14" t="n">
        <v>77.12</v>
      </c>
      <c r="F134" s="15" t="n">
        <v>0.0008</v>
      </c>
      <c r="G134" s="15" t="n"/>
    </row>
    <row r="135">
      <c r="A135" s="12" t="inlineStr">
        <is>
          <t>DLF Ltd.</t>
        </is>
      </c>
      <c r="B135" s="30" t="inlineStr">
        <is>
          <t>INE271C01023</t>
        </is>
      </c>
      <c r="C135" s="30" t="inlineStr">
        <is>
          <t>Realty</t>
        </is>
      </c>
      <c r="D135" s="13" t="n">
        <v>9075</v>
      </c>
      <c r="E135" s="14" t="n">
        <v>68.63</v>
      </c>
      <c r="F135" s="15" t="n">
        <v>0.0007</v>
      </c>
      <c r="G135" s="15" t="n"/>
    </row>
    <row r="136">
      <c r="A136" s="12" t="inlineStr">
        <is>
          <t>Cyient Ltd.</t>
        </is>
      </c>
      <c r="B136" s="30" t="inlineStr">
        <is>
          <t>INE136B01020</t>
        </is>
      </c>
      <c r="C136" s="30" t="inlineStr">
        <is>
          <t>IT - Services</t>
        </is>
      </c>
      <c r="D136" s="13" t="n">
        <v>5525</v>
      </c>
      <c r="E136" s="14" t="n">
        <v>64.23</v>
      </c>
      <c r="F136" s="15" t="n">
        <v>0.0005999999999999999</v>
      </c>
      <c r="G136" s="15" t="n"/>
    </row>
    <row r="137">
      <c r="A137" s="12" t="inlineStr">
        <is>
          <t>Divi's Laboratories Ltd.</t>
        </is>
      </c>
      <c r="B137" s="30" t="inlineStr">
        <is>
          <t>INE361B01024</t>
        </is>
      </c>
      <c r="C137" s="30" t="inlineStr">
        <is>
          <t>Pharmaceuticals &amp; Biotechnology</t>
        </is>
      </c>
      <c r="D137" s="13" t="n">
        <v>900</v>
      </c>
      <c r="E137" s="14" t="n">
        <v>60.64</v>
      </c>
      <c r="F137" s="15" t="n">
        <v>0.0005999999999999999</v>
      </c>
      <c r="G137" s="15" t="n"/>
    </row>
    <row r="138">
      <c r="A138" s="12" t="inlineStr">
        <is>
          <t>Oil &amp; Natural Gas Corporation Ltd.</t>
        </is>
      </c>
      <c r="B138" s="30" t="inlineStr">
        <is>
          <t>INE213A01029</t>
        </is>
      </c>
      <c r="C138" s="30" t="inlineStr">
        <is>
          <t>Oil</t>
        </is>
      </c>
      <c r="D138" s="13" t="n">
        <v>22500</v>
      </c>
      <c r="E138" s="14" t="n">
        <v>57.46</v>
      </c>
      <c r="F138" s="15" t="n">
        <v>0.0005999999999999999</v>
      </c>
      <c r="G138" s="15" t="n"/>
    </row>
    <row r="139">
      <c r="A139" s="12" t="inlineStr">
        <is>
          <t>MINDSPACE BUSINESS PARKS REIT</t>
        </is>
      </c>
      <c r="B139" s="30" t="inlineStr">
        <is>
          <t>INE0CCU25019</t>
        </is>
      </c>
      <c r="C139" s="30" t="inlineStr">
        <is>
          <t>Realty</t>
        </is>
      </c>
      <c r="D139" s="13" t="n">
        <v>12000</v>
      </c>
      <c r="E139" s="14" t="n">
        <v>55.77</v>
      </c>
      <c r="F139" s="15" t="n">
        <v>0.0005</v>
      </c>
      <c r="G139" s="15" t="n"/>
    </row>
    <row r="140">
      <c r="A140" s="12" t="inlineStr">
        <is>
          <t>Bank of India</t>
        </is>
      </c>
      <c r="B140" s="30" t="inlineStr">
        <is>
          <t>INE084A01016</t>
        </is>
      </c>
      <c r="C140" s="30" t="inlineStr">
        <is>
          <t>Banks</t>
        </is>
      </c>
      <c r="D140" s="13" t="n">
        <v>26000</v>
      </c>
      <c r="E140" s="14" t="n">
        <v>36.37</v>
      </c>
      <c r="F140" s="15" t="n">
        <v>0.0004</v>
      </c>
      <c r="G140" s="15" t="n"/>
    </row>
    <row r="141">
      <c r="A141" s="12" t="inlineStr">
        <is>
          <t>Jio Financial Services Ltd.</t>
        </is>
      </c>
      <c r="B141" s="30" t="inlineStr">
        <is>
          <t>INE758E01017</t>
        </is>
      </c>
      <c r="C141" s="30" t="inlineStr">
        <is>
          <t>Finance</t>
        </is>
      </c>
      <c r="D141" s="13" t="n">
        <v>11750</v>
      </c>
      <c r="E141" s="14" t="n">
        <v>36.05</v>
      </c>
      <c r="F141" s="15" t="n">
        <v>0.0004</v>
      </c>
      <c r="G141" s="15" t="n"/>
    </row>
    <row r="142">
      <c r="A142" s="12" t="inlineStr">
        <is>
          <t>Kalyan Jewellers India Ltd.</t>
        </is>
      </c>
      <c r="B142" s="30" t="inlineStr">
        <is>
          <t>INE303R01014</t>
        </is>
      </c>
      <c r="C142" s="30" t="inlineStr">
        <is>
          <t>Consumer Durables</t>
        </is>
      </c>
      <c r="D142" s="13" t="n">
        <v>4700</v>
      </c>
      <c r="E142" s="14" t="n">
        <v>23.96</v>
      </c>
      <c r="F142" s="15" t="n">
        <v>0.0002</v>
      </c>
      <c r="G142" s="15" t="n"/>
    </row>
    <row r="143">
      <c r="A143" s="12" t="inlineStr">
        <is>
          <t>Cholamandalam Investment &amp; Finance Company Ltd.</t>
        </is>
      </c>
      <c r="B143" s="30" t="inlineStr">
        <is>
          <t>INE121A01024</t>
        </is>
      </c>
      <c r="C143" s="30" t="inlineStr">
        <is>
          <t>Finance</t>
        </is>
      </c>
      <c r="D143" s="13" t="n">
        <v>595</v>
      </c>
      <c r="E143" s="14" t="n">
        <v>10.1</v>
      </c>
      <c r="F143" s="15" t="n">
        <v>0.0001</v>
      </c>
      <c r="G143" s="15" t="n"/>
    </row>
    <row r="144">
      <c r="A144" s="12" t="inlineStr">
        <is>
          <t>Aurobindo Pharma Ltd.</t>
        </is>
      </c>
      <c r="B144" s="30" t="inlineStr">
        <is>
          <t>INE406A01037</t>
        </is>
      </c>
      <c r="C144" s="30" t="inlineStr">
        <is>
          <t>Pharmaceuticals &amp; Biotechnology</t>
        </is>
      </c>
      <c r="D144" s="13" t="n">
        <v>550</v>
      </c>
      <c r="E144" s="14" t="n">
        <v>6.26</v>
      </c>
      <c r="F144" s="15" t="n">
        <v>0.0001</v>
      </c>
      <c r="G144" s="15" t="n"/>
    </row>
    <row r="145">
      <c r="A145" s="16" t="inlineStr">
        <is>
          <t>Sub Total</t>
        </is>
      </c>
      <c r="B145" s="31" t="n"/>
      <c r="C145" s="31" t="n"/>
      <c r="D145" s="17" t="n"/>
      <c r="E145" s="37" t="n">
        <v>67433.57000000001</v>
      </c>
      <c r="F145" s="38" t="n">
        <v>0.6558</v>
      </c>
      <c r="G145" s="20" t="n"/>
    </row>
    <row r="146">
      <c r="A146" s="16" t="n"/>
      <c r="B146" s="31" t="n"/>
      <c r="C146" s="31" t="n"/>
      <c r="D146" s="17" t="n"/>
      <c r="E146" s="41" t="n"/>
      <c r="F146" s="20" t="n"/>
      <c r="G146" s="20" t="n"/>
    </row>
    <row r="147">
      <c r="A147" s="16" t="n"/>
      <c r="B147" s="31" t="n"/>
      <c r="C147" s="31" t="n"/>
      <c r="D147" s="17" t="n"/>
      <c r="E147" s="41" t="n"/>
      <c r="F147" s="20" t="n"/>
      <c r="G147" s="20" t="n"/>
    </row>
    <row r="148">
      <c r="A148" s="69" t="inlineStr">
        <is>
          <t>Debt Instruments</t>
        </is>
      </c>
      <c r="B148" s="31" t="n"/>
      <c r="C148" s="31" t="n"/>
      <c r="D148" s="17" t="n"/>
      <c r="E148" s="41" t="n"/>
      <c r="F148" s="20" t="n"/>
      <c r="G148" s="20" t="n"/>
    </row>
    <row r="149">
      <c r="A149" s="69" t="inlineStr">
        <is>
          <t>(a) Non-convertible Preference share</t>
        </is>
      </c>
      <c r="B149" s="30" t="n"/>
      <c r="C149" s="30" t="n"/>
      <c r="D149" s="13" t="n"/>
      <c r="E149" s="14" t="n"/>
      <c r="F149" s="15" t="n"/>
      <c r="G149" s="15" t="n"/>
    </row>
    <row r="150">
      <c r="A150" s="69" t="inlineStr">
        <is>
          <t>Listed / Awaiting listing on Stock Exchanges</t>
        </is>
      </c>
      <c r="B150" s="30" t="n"/>
      <c r="C150" s="30" t="n"/>
      <c r="D150" s="13" t="n"/>
      <c r="E150" s="14" t="n"/>
      <c r="F150" s="15" t="n"/>
      <c r="G150" s="15" t="n"/>
    </row>
    <row r="151">
      <c r="A151" s="12" t="inlineStr">
        <is>
          <t>6% TVS MOTOR CO LTD NCRPS 01-09-2026</t>
        </is>
      </c>
      <c r="B151" s="30" t="inlineStr">
        <is>
          <t>INE494B04019</t>
        </is>
      </c>
      <c r="C151" s="30" t="inlineStr">
        <is>
          <t>Automobiles</t>
        </is>
      </c>
      <c r="D151" s="13" t="n">
        <v>27724</v>
      </c>
      <c r="E151" s="14" t="n">
        <v>2.8</v>
      </c>
      <c r="F151" s="15" t="n">
        <v>0</v>
      </c>
      <c r="G151" s="15" t="n"/>
    </row>
    <row r="152">
      <c r="A152" s="16" t="inlineStr">
        <is>
          <t>Sub Total</t>
        </is>
      </c>
      <c r="B152" s="31" t="n"/>
      <c r="C152" s="31" t="n"/>
      <c r="D152" s="17" t="n"/>
      <c r="E152" s="37" t="n">
        <v>2.8</v>
      </c>
      <c r="F152" s="38" t="n">
        <v>0</v>
      </c>
      <c r="G152" s="20" t="n"/>
    </row>
    <row r="153">
      <c r="A153" s="21" t="inlineStr">
        <is>
          <t>TOTAL</t>
        </is>
      </c>
      <c r="B153" s="32" t="n"/>
      <c r="C153" s="32" t="n"/>
      <c r="D153" s="22" t="n"/>
      <c r="E153" s="27" t="n">
        <v>67436.37</v>
      </c>
      <c r="F153" s="28" t="n">
        <v>0.6558</v>
      </c>
      <c r="G153" s="20" t="n"/>
    </row>
    <row r="154">
      <c r="A154" s="12" t="n"/>
      <c r="B154" s="30" t="n"/>
      <c r="C154" s="30" t="n"/>
      <c r="D154" s="13" t="n"/>
      <c r="E154" s="14" t="n"/>
      <c r="F154" s="15" t="n"/>
      <c r="G154" s="15" t="n"/>
    </row>
    <row r="155">
      <c r="A155" s="16" t="inlineStr">
        <is>
          <t>Derivatives</t>
        </is>
      </c>
      <c r="B155" s="30" t="n"/>
      <c r="C155" s="30" t="n"/>
      <c r="D155" s="13" t="n"/>
      <c r="E155" s="14" t="n"/>
      <c r="F155" s="15" t="n"/>
      <c r="G155" s="15" t="n"/>
    </row>
    <row r="156">
      <c r="A156" s="16" t="inlineStr">
        <is>
          <t>(a) Index/Stock Future</t>
        </is>
      </c>
      <c r="B156" s="30" t="n"/>
      <c r="C156" s="30" t="n"/>
      <c r="D156" s="13" t="n"/>
      <c r="E156" s="14" t="n"/>
      <c r="F156" s="15" t="n"/>
      <c r="G156" s="15" t="n"/>
    </row>
    <row r="157">
      <c r="A157" s="12" t="inlineStr">
        <is>
          <t>KFIN Technologies Ltd.25/11/2025</t>
        </is>
      </c>
      <c r="B157" s="30" t="n"/>
      <c r="C157" s="30" t="inlineStr">
        <is>
          <t>Capital Markets</t>
        </is>
      </c>
      <c r="D157" s="13" t="n">
        <v>22500</v>
      </c>
      <c r="E157" s="14" t="n">
        <v>247.12</v>
      </c>
      <c r="F157" s="15" t="n">
        <v>0.002403</v>
      </c>
      <c r="G157" s="15" t="n"/>
    </row>
    <row r="158">
      <c r="A158" s="12" t="inlineStr">
        <is>
          <t>Cholamandalam Investment &amp; Finance Company Ltd.25/11/2025</t>
        </is>
      </c>
      <c r="B158" s="30" t="n"/>
      <c r="C158" s="30" t="inlineStr">
        <is>
          <t>Finance</t>
        </is>
      </c>
      <c r="D158" s="13" t="n">
        <v>10000</v>
      </c>
      <c r="E158" s="14" t="n">
        <v>169.38</v>
      </c>
      <c r="F158" s="15" t="n">
        <v>0.001647</v>
      </c>
      <c r="G158" s="15" t="n"/>
    </row>
    <row r="159">
      <c r="A159" s="12" t="inlineStr">
        <is>
          <t>Aurobindo Pharma Ltd.25/11/2025</t>
        </is>
      </c>
      <c r="B159" s="30" t="n"/>
      <c r="C159" s="30" t="inlineStr">
        <is>
          <t>Pharmaceuticals &amp; Biotechnology</t>
        </is>
      </c>
      <c r="D159" s="42" t="n">
        <v>-550</v>
      </c>
      <c r="E159" s="23" t="n">
        <v>-6.31</v>
      </c>
      <c r="F159" s="24" t="n">
        <v>-6.1e-05</v>
      </c>
      <c r="G159" s="15" t="n"/>
    </row>
    <row r="160">
      <c r="A160" s="12" t="inlineStr">
        <is>
          <t>Punjab National Bank25/11/2025</t>
        </is>
      </c>
      <c r="B160" s="30" t="n"/>
      <c r="C160" s="30" t="inlineStr">
        <is>
          <t>Banks</t>
        </is>
      </c>
      <c r="D160" s="42" t="n">
        <v>-16000</v>
      </c>
      <c r="E160" s="23" t="n">
        <v>-19.74</v>
      </c>
      <c r="F160" s="24" t="n">
        <v>-0.000191</v>
      </c>
      <c r="G160" s="15" t="n"/>
    </row>
    <row r="161">
      <c r="A161" s="12" t="inlineStr">
        <is>
          <t>Kalyan Jewellers India Ltd.25/11/2025</t>
        </is>
      </c>
      <c r="B161" s="30" t="n"/>
      <c r="C161" s="30" t="inlineStr">
        <is>
          <t>Consumer Durables</t>
        </is>
      </c>
      <c r="D161" s="42" t="n">
        <v>-4700</v>
      </c>
      <c r="E161" s="23" t="n">
        <v>-24.12</v>
      </c>
      <c r="F161" s="24" t="n">
        <v>-0.000234</v>
      </c>
      <c r="G161" s="15" t="n"/>
    </row>
    <row r="162">
      <c r="A162" s="12" t="inlineStr">
        <is>
          <t>HCL Technologies Ltd.25/11/2025</t>
        </is>
      </c>
      <c r="B162" s="30" t="n"/>
      <c r="C162" s="30" t="inlineStr">
        <is>
          <t>IT - Software</t>
        </is>
      </c>
      <c r="D162" s="42" t="n">
        <v>-1750</v>
      </c>
      <c r="E162" s="23" t="n">
        <v>-27.12</v>
      </c>
      <c r="F162" s="24" t="n">
        <v>-0.000263</v>
      </c>
      <c r="G162" s="15" t="n"/>
    </row>
    <row r="163">
      <c r="A163" s="12" t="inlineStr">
        <is>
          <t>GAIL (India) Ltd.25/11/2025</t>
        </is>
      </c>
      <c r="B163" s="30" t="n"/>
      <c r="C163" s="30" t="inlineStr">
        <is>
          <t>Gas</t>
        </is>
      </c>
      <c r="D163" s="42" t="n">
        <v>-18900</v>
      </c>
      <c r="E163" s="23" t="n">
        <v>-34.6</v>
      </c>
      <c r="F163" s="24" t="n">
        <v>-0.000336</v>
      </c>
      <c r="G163" s="15" t="n"/>
    </row>
    <row r="164">
      <c r="A164" s="12" t="inlineStr">
        <is>
          <t>Multi Commodity Exchange Of India Ltd.25/11/2025</t>
        </is>
      </c>
      <c r="B164" s="30" t="n"/>
      <c r="C164" s="30" t="inlineStr">
        <is>
          <t>Capital Markets</t>
        </is>
      </c>
      <c r="D164" s="42" t="n">
        <v>-375</v>
      </c>
      <c r="E164" s="23" t="n">
        <v>-34.87</v>
      </c>
      <c r="F164" s="24" t="n">
        <v>-0.000339</v>
      </c>
      <c r="G164" s="15" t="n"/>
    </row>
    <row r="165">
      <c r="A165" s="12" t="inlineStr">
        <is>
          <t>Jio Financial Services Ltd.25/11/2025</t>
        </is>
      </c>
      <c r="B165" s="30" t="n"/>
      <c r="C165" s="30" t="inlineStr">
        <is>
          <t>Finance</t>
        </is>
      </c>
      <c r="D165" s="42" t="n">
        <v>-11750</v>
      </c>
      <c r="E165" s="23" t="n">
        <v>-36.25</v>
      </c>
      <c r="F165" s="24" t="n">
        <v>-0.000352</v>
      </c>
      <c r="G165" s="15" t="n"/>
    </row>
    <row r="166">
      <c r="A166" s="12" t="inlineStr">
        <is>
          <t>Bank of India25/11/2025</t>
        </is>
      </c>
      <c r="B166" s="30" t="n"/>
      <c r="C166" s="30" t="inlineStr">
        <is>
          <t>Banks</t>
        </is>
      </c>
      <c r="D166" s="42" t="n">
        <v>-26000</v>
      </c>
      <c r="E166" s="23" t="n">
        <v>-36.5</v>
      </c>
      <c r="F166" s="24" t="n">
        <v>-0.000354</v>
      </c>
      <c r="G166" s="15" t="n"/>
    </row>
    <row r="167">
      <c r="A167" s="12" t="inlineStr">
        <is>
          <t>TVS Motor Company Ltd.25/11/2025</t>
        </is>
      </c>
      <c r="B167" s="30" t="n"/>
      <c r="C167" s="30" t="inlineStr">
        <is>
          <t>Automobiles</t>
        </is>
      </c>
      <c r="D167" s="42" t="n">
        <v>-1050</v>
      </c>
      <c r="E167" s="23" t="n">
        <v>-37.04</v>
      </c>
      <c r="F167" s="24" t="n">
        <v>-0.00036</v>
      </c>
      <c r="G167" s="15" t="n"/>
    </row>
    <row r="168">
      <c r="A168" s="12" t="inlineStr">
        <is>
          <t>Sun Pharmaceutical Industries Ltd.25/11/2025</t>
        </is>
      </c>
      <c r="B168" s="30" t="n"/>
      <c r="C168" s="30" t="inlineStr">
        <is>
          <t>Pharmaceuticals &amp; Biotechnology</t>
        </is>
      </c>
      <c r="D168" s="42" t="n">
        <v>-2800</v>
      </c>
      <c r="E168" s="23" t="n">
        <v>-47.61</v>
      </c>
      <c r="F168" s="24" t="n">
        <v>-0.000462</v>
      </c>
      <c r="G168" s="15" t="n"/>
    </row>
    <row r="169">
      <c r="A169" s="12" t="inlineStr">
        <is>
          <t>Indus Towers Ltd.25/11/2025</t>
        </is>
      </c>
      <c r="B169" s="30" t="n"/>
      <c r="C169" s="30" t="inlineStr">
        <is>
          <t>Telecom - Services</t>
        </is>
      </c>
      <c r="D169" s="42" t="n">
        <v>-15300</v>
      </c>
      <c r="E169" s="23" t="n">
        <v>-56.02</v>
      </c>
      <c r="F169" s="24" t="n">
        <v>-0.000544</v>
      </c>
      <c r="G169" s="15" t="n"/>
    </row>
    <row r="170">
      <c r="A170" s="12" t="inlineStr">
        <is>
          <t>Oil &amp; Natural Gas Corporation Ltd.25/11/2025</t>
        </is>
      </c>
      <c r="B170" s="30" t="n"/>
      <c r="C170" s="30" t="inlineStr">
        <is>
          <t>Oil</t>
        </is>
      </c>
      <c r="D170" s="42" t="n">
        <v>-22500</v>
      </c>
      <c r="E170" s="23" t="n">
        <v>-57.74</v>
      </c>
      <c r="F170" s="24" t="n">
        <v>-0.000561</v>
      </c>
      <c r="G170" s="15" t="n"/>
    </row>
    <row r="171">
      <c r="A171" s="12" t="inlineStr">
        <is>
          <t>Divi's Laboratories Ltd.25/11/2025</t>
        </is>
      </c>
      <c r="B171" s="30" t="n"/>
      <c r="C171" s="30" t="inlineStr">
        <is>
          <t>Pharmaceuticals &amp; Biotechnology</t>
        </is>
      </c>
      <c r="D171" s="42" t="n">
        <v>-900</v>
      </c>
      <c r="E171" s="23" t="n">
        <v>-61.11</v>
      </c>
      <c r="F171" s="24" t="n">
        <v>-0.000594</v>
      </c>
      <c r="G171" s="15" t="n"/>
    </row>
    <row r="172">
      <c r="A172" s="12" t="inlineStr">
        <is>
          <t>Cyient Ltd.25/11/2025</t>
        </is>
      </c>
      <c r="B172" s="30" t="n"/>
      <c r="C172" s="30" t="inlineStr">
        <is>
          <t>IT - Services</t>
        </is>
      </c>
      <c r="D172" s="42" t="n">
        <v>-5525</v>
      </c>
      <c r="E172" s="23" t="n">
        <v>-64.59</v>
      </c>
      <c r="F172" s="24" t="n">
        <v>-0.000628</v>
      </c>
      <c r="G172" s="15" t="n"/>
    </row>
    <row r="173">
      <c r="A173" s="12" t="inlineStr">
        <is>
          <t>DLF Ltd.25/11/2025</t>
        </is>
      </c>
      <c r="B173" s="30" t="n"/>
      <c r="C173" s="30" t="inlineStr">
        <is>
          <t>Realty</t>
        </is>
      </c>
      <c r="D173" s="42" t="n">
        <v>-9075</v>
      </c>
      <c r="E173" s="23" t="n">
        <v>-69.06999999999999</v>
      </c>
      <c r="F173" s="24" t="n">
        <v>-0.000671</v>
      </c>
      <c r="G173" s="15" t="n"/>
    </row>
    <row r="174">
      <c r="A174" s="12" t="inlineStr">
        <is>
          <t>VARUN BEVERAGES LIMITED25/11/2025</t>
        </is>
      </c>
      <c r="B174" s="30" t="n"/>
      <c r="C174" s="30" t="inlineStr">
        <is>
          <t>Beverages</t>
        </is>
      </c>
      <c r="D174" s="42" t="n">
        <v>-15375</v>
      </c>
      <c r="E174" s="23" t="n">
        <v>-72.58</v>
      </c>
      <c r="F174" s="24" t="n">
        <v>-0.000705</v>
      </c>
      <c r="G174" s="15" t="n"/>
    </row>
    <row r="175">
      <c r="A175" s="12" t="inlineStr">
        <is>
          <t>Cipla Ltd.25/11/2025</t>
        </is>
      </c>
      <c r="B175" s="30" t="n"/>
      <c r="C175" s="30" t="inlineStr">
        <is>
          <t>Pharmaceuticals &amp; Biotechnology</t>
        </is>
      </c>
      <c r="D175" s="42" t="n">
        <v>-4875</v>
      </c>
      <c r="E175" s="23" t="n">
        <v>-73.48</v>
      </c>
      <c r="F175" s="24" t="n">
        <v>-0.000714</v>
      </c>
      <c r="G175" s="15" t="n"/>
    </row>
    <row r="176">
      <c r="A176" s="12" t="inlineStr">
        <is>
          <t>Marico Ltd.25/11/2025</t>
        </is>
      </c>
      <c r="B176" s="30" t="n"/>
      <c r="C176" s="30" t="inlineStr">
        <is>
          <t>Agricultural Food &amp; other Products</t>
        </is>
      </c>
      <c r="D176" s="42" t="n">
        <v>-10800</v>
      </c>
      <c r="E176" s="23" t="n">
        <v>-78.27</v>
      </c>
      <c r="F176" s="24" t="n">
        <v>-0.000761</v>
      </c>
      <c r="G176" s="15" t="n"/>
    </row>
    <row r="177">
      <c r="A177" s="12" t="inlineStr">
        <is>
          <t>Tata Steel Ltd.25/11/2025</t>
        </is>
      </c>
      <c r="B177" s="30" t="n"/>
      <c r="C177" s="30" t="inlineStr">
        <is>
          <t>Ferrous Metals</t>
        </is>
      </c>
      <c r="D177" s="42" t="n">
        <v>-44000</v>
      </c>
      <c r="E177" s="23" t="n">
        <v>-80.91</v>
      </c>
      <c r="F177" s="24" t="n">
        <v>-0.000786</v>
      </c>
      <c r="G177" s="15" t="n"/>
    </row>
    <row r="178">
      <c r="A178" s="12" t="inlineStr">
        <is>
          <t>Tata Consultancy Services Ltd.25/11/2025</t>
        </is>
      </c>
      <c r="B178" s="30" t="n"/>
      <c r="C178" s="30" t="inlineStr">
        <is>
          <t>IT - Software</t>
        </is>
      </c>
      <c r="D178" s="42" t="n">
        <v>-2800</v>
      </c>
      <c r="E178" s="23" t="n">
        <v>-86.12</v>
      </c>
      <c r="F178" s="24" t="n">
        <v>-0.000837</v>
      </c>
      <c r="G178" s="15" t="n"/>
    </row>
    <row r="179">
      <c r="A179" s="12" t="inlineStr">
        <is>
          <t>Tube Investments Of India Ltd.25/11/2025</t>
        </is>
      </c>
      <c r="B179" s="30" t="n"/>
      <c r="C179" s="30" t="inlineStr">
        <is>
          <t>Auto Components</t>
        </is>
      </c>
      <c r="D179" s="42" t="n">
        <v>-3000</v>
      </c>
      <c r="E179" s="23" t="n">
        <v>-91.22</v>
      </c>
      <c r="F179" s="24" t="n">
        <v>-0.000887</v>
      </c>
      <c r="G179" s="15" t="n"/>
    </row>
    <row r="180">
      <c r="A180" s="12" t="inlineStr">
        <is>
          <t>Dixon Technologies (India) Ltd.25/11/2025</t>
        </is>
      </c>
      <c r="B180" s="30" t="n"/>
      <c r="C180" s="30" t="inlineStr">
        <is>
          <t>Consumer Durables</t>
        </is>
      </c>
      <c r="D180" s="42" t="n">
        <v>-600</v>
      </c>
      <c r="E180" s="23" t="n">
        <v>-93.43000000000001</v>
      </c>
      <c r="F180" s="24" t="n">
        <v>-0.000908</v>
      </c>
      <c r="G180" s="15" t="n"/>
    </row>
    <row r="181">
      <c r="A181" s="12" t="inlineStr">
        <is>
          <t>Biocon Ltd.25/11/2025</t>
        </is>
      </c>
      <c r="B181" s="30" t="n"/>
      <c r="C181" s="30" t="inlineStr">
        <is>
          <t>Pharmaceuticals &amp; Biotechnology</t>
        </is>
      </c>
      <c r="D181" s="42" t="n">
        <v>-25000</v>
      </c>
      <c r="E181" s="23" t="n">
        <v>-93.63</v>
      </c>
      <c r="F181" s="24" t="n">
        <v>-0.00091</v>
      </c>
      <c r="G181" s="15" t="n"/>
    </row>
    <row r="182">
      <c r="A182" s="12" t="inlineStr">
        <is>
          <t>Pidilite Industries Ltd.25/11/2025</t>
        </is>
      </c>
      <c r="B182" s="30" t="n"/>
      <c r="C182" s="30" t="inlineStr">
        <is>
          <t>Chemicals &amp; Petrochemicals</t>
        </is>
      </c>
      <c r="D182" s="42" t="n">
        <v>-6500</v>
      </c>
      <c r="E182" s="23" t="n">
        <v>-94.52</v>
      </c>
      <c r="F182" s="24" t="n">
        <v>-0.000919</v>
      </c>
      <c r="G182" s="15" t="n"/>
    </row>
    <row r="183">
      <c r="A183" s="12" t="inlineStr">
        <is>
          <t>Nestle India Ltd.25/11/2025</t>
        </is>
      </c>
      <c r="B183" s="30" t="n"/>
      <c r="C183" s="30" t="inlineStr">
        <is>
          <t>Food Products</t>
        </is>
      </c>
      <c r="D183" s="42" t="n">
        <v>-7500</v>
      </c>
      <c r="E183" s="23" t="n">
        <v>-96</v>
      </c>
      <c r="F183" s="24" t="n">
        <v>-0.000933</v>
      </c>
      <c r="G183" s="15" t="n"/>
    </row>
    <row r="184">
      <c r="A184" s="12" t="inlineStr">
        <is>
          <t>REC Ltd.25/11/2025</t>
        </is>
      </c>
      <c r="B184" s="30" t="n"/>
      <c r="C184" s="30" t="inlineStr">
        <is>
          <t>Finance</t>
        </is>
      </c>
      <c r="D184" s="42" t="n">
        <v>-26775</v>
      </c>
      <c r="E184" s="23" t="n">
        <v>-100.81</v>
      </c>
      <c r="F184" s="24" t="n">
        <v>-0.00098</v>
      </c>
      <c r="G184" s="15" t="n"/>
    </row>
    <row r="185">
      <c r="A185" s="12" t="inlineStr">
        <is>
          <t>Mazagon Dock Shipbuilders Ltd.25/11/2025</t>
        </is>
      </c>
      <c r="B185" s="30" t="n"/>
      <c r="C185" s="30" t="inlineStr">
        <is>
          <t>Industrial Manufacturing</t>
        </is>
      </c>
      <c r="D185" s="42" t="n">
        <v>-3850</v>
      </c>
      <c r="E185" s="23" t="n">
        <v>-105.48</v>
      </c>
      <c r="F185" s="24" t="n">
        <v>-0.001025</v>
      </c>
      <c r="G185" s="15" t="n"/>
    </row>
    <row r="186">
      <c r="A186" s="12" t="inlineStr">
        <is>
          <t>Oberoi Realty Ltd.25/11/2025</t>
        </is>
      </c>
      <c r="B186" s="30" t="n"/>
      <c r="C186" s="30" t="inlineStr">
        <is>
          <t>Realty</t>
        </is>
      </c>
      <c r="D186" s="42" t="n">
        <v>-5950</v>
      </c>
      <c r="E186" s="23" t="n">
        <v>-105.71</v>
      </c>
      <c r="F186" s="24" t="n">
        <v>-0.001028</v>
      </c>
      <c r="G186" s="15" t="n"/>
    </row>
    <row r="187">
      <c r="A187" s="12" t="inlineStr">
        <is>
          <t>The Indian Hotels Company Ltd.25/11/2025</t>
        </is>
      </c>
      <c r="B187" s="30" t="n"/>
      <c r="C187" s="30" t="inlineStr">
        <is>
          <t>Leisure Services</t>
        </is>
      </c>
      <c r="D187" s="42" t="n">
        <v>-15000</v>
      </c>
      <c r="E187" s="23" t="n">
        <v>-112.04</v>
      </c>
      <c r="F187" s="24" t="n">
        <v>-0.001089</v>
      </c>
      <c r="G187" s="15" t="n"/>
    </row>
    <row r="188">
      <c r="A188" s="12" t="inlineStr">
        <is>
          <t>Polycab India Ltd.25/11/2025</t>
        </is>
      </c>
      <c r="B188" s="30" t="n"/>
      <c r="C188" s="30" t="inlineStr">
        <is>
          <t>Industrial Products</t>
        </is>
      </c>
      <c r="D188" s="42" t="n">
        <v>-1500</v>
      </c>
      <c r="E188" s="23" t="n">
        <v>-116.2</v>
      </c>
      <c r="F188" s="24" t="n">
        <v>-0.00113</v>
      </c>
      <c r="G188" s="15" t="n"/>
    </row>
    <row r="189">
      <c r="A189" s="12" t="inlineStr">
        <is>
          <t>SBI Life Insurance Company Ltd.25/11/2025</t>
        </is>
      </c>
      <c r="B189" s="30" t="n"/>
      <c r="C189" s="30" t="inlineStr">
        <is>
          <t>Insurance</t>
        </is>
      </c>
      <c r="D189" s="42" t="n">
        <v>-6000</v>
      </c>
      <c r="E189" s="23" t="n">
        <v>-117.56</v>
      </c>
      <c r="F189" s="24" t="n">
        <v>-0.001143</v>
      </c>
      <c r="G189" s="15" t="n"/>
    </row>
    <row r="190">
      <c r="A190" s="12" t="inlineStr">
        <is>
          <t>Bharat Petroleum Corporation Ltd.25/11/2025</t>
        </is>
      </c>
      <c r="B190" s="30" t="n"/>
      <c r="C190" s="30" t="inlineStr">
        <is>
          <t>Petroleum Products</t>
        </is>
      </c>
      <c r="D190" s="42" t="n">
        <v>-33575</v>
      </c>
      <c r="E190" s="23" t="n">
        <v>-119.73</v>
      </c>
      <c r="F190" s="24" t="n">
        <v>-0.001164</v>
      </c>
      <c r="G190" s="15" t="n"/>
    </row>
    <row r="191">
      <c r="A191" s="12" t="inlineStr">
        <is>
          <t>Godrej Properties Ltd.25/11/2025</t>
        </is>
      </c>
      <c r="B191" s="30" t="n"/>
      <c r="C191" s="30" t="inlineStr">
        <is>
          <t>Realty</t>
        </is>
      </c>
      <c r="D191" s="42" t="n">
        <v>-5500</v>
      </c>
      <c r="E191" s="23" t="n">
        <v>-126.57</v>
      </c>
      <c r="F191" s="24" t="n">
        <v>-0.00123</v>
      </c>
      <c r="G191" s="15" t="n"/>
    </row>
    <row r="192">
      <c r="A192" s="12" t="inlineStr">
        <is>
          <t>Hindustan Unilever Ltd.25/11/2025</t>
        </is>
      </c>
      <c r="B192" s="30" t="n"/>
      <c r="C192" s="30" t="inlineStr">
        <is>
          <t>Diversified FMCG</t>
        </is>
      </c>
      <c r="D192" s="42" t="n">
        <v>-5700</v>
      </c>
      <c r="E192" s="23" t="n">
        <v>-140.36</v>
      </c>
      <c r="F192" s="24" t="n">
        <v>-0.001365</v>
      </c>
      <c r="G192" s="15" t="n"/>
    </row>
    <row r="193">
      <c r="A193" s="12" t="inlineStr">
        <is>
          <t>Titan Company Ltd.25/11/2025</t>
        </is>
      </c>
      <c r="B193" s="30" t="n"/>
      <c r="C193" s="30" t="inlineStr">
        <is>
          <t>Consumer Durables</t>
        </is>
      </c>
      <c r="D193" s="42" t="n">
        <v>-3850</v>
      </c>
      <c r="E193" s="23" t="n">
        <v>-145.1</v>
      </c>
      <c r="F193" s="24" t="n">
        <v>-0.001411</v>
      </c>
      <c r="G193" s="15" t="n"/>
    </row>
    <row r="194">
      <c r="A194" s="12" t="inlineStr">
        <is>
          <t>PG Electroplast Ltd.25/11/2025</t>
        </is>
      </c>
      <c r="B194" s="30" t="n"/>
      <c r="C194" s="30" t="inlineStr">
        <is>
          <t>Consumer Durables</t>
        </is>
      </c>
      <c r="D194" s="42" t="n">
        <v>-28000</v>
      </c>
      <c r="E194" s="23" t="n">
        <v>-160.51</v>
      </c>
      <c r="F194" s="24" t="n">
        <v>-0.001561</v>
      </c>
      <c r="G194" s="15" t="n"/>
    </row>
    <row r="195">
      <c r="A195" s="12" t="inlineStr">
        <is>
          <t>Bandhan Bank Ltd.25/11/2025</t>
        </is>
      </c>
      <c r="B195" s="30" t="n"/>
      <c r="C195" s="30" t="inlineStr">
        <is>
          <t>Banks</t>
        </is>
      </c>
      <c r="D195" s="42" t="n">
        <v>-104400</v>
      </c>
      <c r="E195" s="23" t="n">
        <v>-164.02</v>
      </c>
      <c r="F195" s="24" t="n">
        <v>-0.001595</v>
      </c>
      <c r="G195" s="15" t="n"/>
    </row>
    <row r="196">
      <c r="A196" s="12" t="inlineStr">
        <is>
          <t>One 97 Communications Ltd.25/11/2025</t>
        </is>
      </c>
      <c r="B196" s="30" t="n"/>
      <c r="C196" s="30" t="inlineStr">
        <is>
          <t>Financial Technology (Fintech)</t>
        </is>
      </c>
      <c r="D196" s="42" t="n">
        <v>-13050</v>
      </c>
      <c r="E196" s="23" t="n">
        <v>-170.63</v>
      </c>
      <c r="F196" s="24" t="n">
        <v>-0.001659</v>
      </c>
      <c r="G196" s="15" t="n"/>
    </row>
    <row r="197">
      <c r="A197" s="12" t="inlineStr">
        <is>
          <t>Power Finance Corporation Ltd.25/11/2025</t>
        </is>
      </c>
      <c r="B197" s="30" t="n"/>
      <c r="C197" s="30" t="inlineStr">
        <is>
          <t>Finance</t>
        </is>
      </c>
      <c r="D197" s="42" t="n">
        <v>-45500</v>
      </c>
      <c r="E197" s="23" t="n">
        <v>-182.77</v>
      </c>
      <c r="F197" s="24" t="n">
        <v>-0.001777</v>
      </c>
      <c r="G197" s="15" t="n"/>
    </row>
    <row r="198">
      <c r="A198" s="12" t="inlineStr">
        <is>
          <t>GMR Airports Ltd.25/11/2025</t>
        </is>
      </c>
      <c r="B198" s="30" t="n"/>
      <c r="C198" s="30" t="inlineStr">
        <is>
          <t>Transport Infrastructure</t>
        </is>
      </c>
      <c r="D198" s="42" t="n">
        <v>-209250</v>
      </c>
      <c r="E198" s="23" t="n">
        <v>-197.66</v>
      </c>
      <c r="F198" s="24" t="n">
        <v>-0.001922</v>
      </c>
      <c r="G198" s="15" t="n"/>
    </row>
    <row r="199">
      <c r="A199" s="12" t="inlineStr">
        <is>
          <t>Computer Age Management Services Ltd.25/11/2025</t>
        </is>
      </c>
      <c r="B199" s="30" t="n"/>
      <c r="C199" s="30" t="inlineStr">
        <is>
          <t>Capital Markets</t>
        </is>
      </c>
      <c r="D199" s="42" t="n">
        <v>-5100</v>
      </c>
      <c r="E199" s="23" t="n">
        <v>-200.96</v>
      </c>
      <c r="F199" s="24" t="n">
        <v>-0.001954</v>
      </c>
      <c r="G199" s="15" t="n"/>
    </row>
    <row r="200">
      <c r="A200" s="12" t="inlineStr">
        <is>
          <t>ICICI Prudential Life Insurance Co Ltd.25/11/2025</t>
        </is>
      </c>
      <c r="B200" s="30" t="n"/>
      <c r="C200" s="30" t="inlineStr">
        <is>
          <t>Insurance</t>
        </is>
      </c>
      <c r="D200" s="42" t="n">
        <v>-34225</v>
      </c>
      <c r="E200" s="23" t="n">
        <v>-203.14</v>
      </c>
      <c r="F200" s="24" t="n">
        <v>-0.001975</v>
      </c>
      <c r="G200" s="15" t="n"/>
    </row>
    <row r="201">
      <c r="A201" s="12" t="inlineStr">
        <is>
          <t>Hindalco Industries Ltd.25/11/2025</t>
        </is>
      </c>
      <c r="B201" s="30" t="n"/>
      <c r="C201" s="30" t="inlineStr">
        <is>
          <t>Non - Ferrous Metals</t>
        </is>
      </c>
      <c r="D201" s="42" t="n">
        <v>-25200</v>
      </c>
      <c r="E201" s="23" t="n">
        <v>-215.06</v>
      </c>
      <c r="F201" s="24" t="n">
        <v>-0.002091</v>
      </c>
      <c r="G201" s="15" t="n"/>
    </row>
    <row r="202">
      <c r="A202" s="12" t="inlineStr">
        <is>
          <t>Bank of Baroda25/11/2025</t>
        </is>
      </c>
      <c r="B202" s="30" t="n"/>
      <c r="C202" s="30" t="inlineStr">
        <is>
          <t>Banks</t>
        </is>
      </c>
      <c r="D202" s="42" t="n">
        <v>-78975</v>
      </c>
      <c r="E202" s="23" t="n">
        <v>-220.89</v>
      </c>
      <c r="F202" s="24" t="n">
        <v>-0.002148</v>
      </c>
      <c r="G202" s="15" t="n"/>
    </row>
    <row r="203">
      <c r="A203" s="12" t="inlineStr">
        <is>
          <t>Bharat Heavy Electricals Ltd.25/11/2025</t>
        </is>
      </c>
      <c r="B203" s="30" t="n"/>
      <c r="C203" s="30" t="inlineStr">
        <is>
          <t>Electrical Equipment</t>
        </is>
      </c>
      <c r="D203" s="42" t="n">
        <v>-91875</v>
      </c>
      <c r="E203" s="23" t="n">
        <v>-245.09</v>
      </c>
      <c r="F203" s="24" t="n">
        <v>-0.002383</v>
      </c>
      <c r="G203" s="15" t="n"/>
    </row>
    <row r="204">
      <c r="A204" s="12" t="inlineStr">
        <is>
          <t>Mahindra &amp; Mahindra Ltd.25/11/2025</t>
        </is>
      </c>
      <c r="B204" s="30" t="n"/>
      <c r="C204" s="30" t="inlineStr">
        <is>
          <t>Automobiles</t>
        </is>
      </c>
      <c r="D204" s="42" t="n">
        <v>-7400</v>
      </c>
      <c r="E204" s="23" t="n">
        <v>-259.75</v>
      </c>
      <c r="F204" s="24" t="n">
        <v>-0.002526</v>
      </c>
      <c r="G204" s="15" t="n"/>
    </row>
    <row r="205">
      <c r="A205" s="12" t="inlineStr">
        <is>
          <t>Larsen &amp; Toubro Ltd.25/11/2025</t>
        </is>
      </c>
      <c r="B205" s="30" t="n"/>
      <c r="C205" s="30" t="inlineStr">
        <is>
          <t>Construction</t>
        </is>
      </c>
      <c r="D205" s="42" t="n">
        <v>-7175</v>
      </c>
      <c r="E205" s="23" t="n">
        <v>-290.88</v>
      </c>
      <c r="F205" s="24" t="n">
        <v>-0.002828</v>
      </c>
      <c r="G205" s="15" t="n"/>
    </row>
    <row r="206">
      <c r="A206" s="12" t="inlineStr">
        <is>
          <t>ITC Ltd.25/11/2025</t>
        </is>
      </c>
      <c r="B206" s="30" t="n"/>
      <c r="C206" s="30" t="inlineStr">
        <is>
          <t>Diversified FMCG</t>
        </is>
      </c>
      <c r="D206" s="42" t="n">
        <v>-70400</v>
      </c>
      <c r="E206" s="23" t="n">
        <v>-297.79</v>
      </c>
      <c r="F206" s="24" t="n">
        <v>-0.002896</v>
      </c>
      <c r="G206" s="15" t="n"/>
    </row>
    <row r="207">
      <c r="A207" s="12" t="inlineStr">
        <is>
          <t>Yes Bank Ltd.25/11/2025</t>
        </is>
      </c>
      <c r="B207" s="30" t="n"/>
      <c r="C207" s="30" t="inlineStr">
        <is>
          <t>Banks</t>
        </is>
      </c>
      <c r="D207" s="42" t="n">
        <v>-1368400</v>
      </c>
      <c r="E207" s="23" t="n">
        <v>-312.68</v>
      </c>
      <c r="F207" s="24" t="n">
        <v>-0.00304</v>
      </c>
      <c r="G207" s="15" t="n"/>
    </row>
    <row r="208">
      <c r="A208" s="12" t="inlineStr">
        <is>
          <t>Adani Enterprises Ltd.25/11/2025</t>
        </is>
      </c>
      <c r="B208" s="30" t="n"/>
      <c r="C208" s="30" t="inlineStr">
        <is>
          <t>Metals &amp; Minerals Trading</t>
        </is>
      </c>
      <c r="D208" s="42" t="n">
        <v>-13200</v>
      </c>
      <c r="E208" s="23" t="n">
        <v>-328.94</v>
      </c>
      <c r="F208" s="24" t="n">
        <v>-0.003199</v>
      </c>
      <c r="G208" s="15" t="n"/>
    </row>
    <row r="209">
      <c r="A209" s="12" t="inlineStr">
        <is>
          <t>Glenmark Pharmaceuticals Ltd.25/11/2025</t>
        </is>
      </c>
      <c r="B209" s="30" t="n"/>
      <c r="C209" s="30" t="inlineStr">
        <is>
          <t>Pharmaceuticals &amp; Biotechnology</t>
        </is>
      </c>
      <c r="D209" s="42" t="n">
        <v>-17625</v>
      </c>
      <c r="E209" s="23" t="n">
        <v>-335.42</v>
      </c>
      <c r="F209" s="24" t="n">
        <v>-0.003262</v>
      </c>
      <c r="G209" s="15" t="n"/>
    </row>
    <row r="210">
      <c r="A210" s="12" t="inlineStr">
        <is>
          <t>RBL Bank Ltd.25/11/2025</t>
        </is>
      </c>
      <c r="B210" s="30" t="n"/>
      <c r="C210" s="30" t="inlineStr">
        <is>
          <t>Banks</t>
        </is>
      </c>
      <c r="D210" s="42" t="n">
        <v>-104775</v>
      </c>
      <c r="E210" s="23" t="n">
        <v>-343.56</v>
      </c>
      <c r="F210" s="24" t="n">
        <v>-0.003341</v>
      </c>
      <c r="G210" s="15" t="n"/>
    </row>
    <row r="211">
      <c r="A211" s="12" t="inlineStr">
        <is>
          <t>Hindustan Aeronautics Ltd.25/11/2025</t>
        </is>
      </c>
      <c r="B211" s="30" t="n"/>
      <c r="C211" s="30" t="inlineStr">
        <is>
          <t>Aerospace &amp; Defense</t>
        </is>
      </c>
      <c r="D211" s="42" t="n">
        <v>-9000</v>
      </c>
      <c r="E211" s="23" t="n">
        <v>-424.08</v>
      </c>
      <c r="F211" s="24" t="n">
        <v>-0.004124</v>
      </c>
      <c r="G211" s="15" t="n"/>
    </row>
    <row r="212">
      <c r="A212" s="12" t="inlineStr">
        <is>
          <t>Kotak Mahindra Bank Ltd.25/11/2025</t>
        </is>
      </c>
      <c r="B212" s="30" t="n"/>
      <c r="C212" s="30" t="inlineStr">
        <is>
          <t>Banks</t>
        </is>
      </c>
      <c r="D212" s="42" t="n">
        <v>-21600</v>
      </c>
      <c r="E212" s="23" t="n">
        <v>-457.1</v>
      </c>
      <c r="F212" s="24" t="n">
        <v>-0.004445</v>
      </c>
      <c r="G212" s="15" t="n"/>
    </row>
    <row r="213">
      <c r="A213" s="12" t="inlineStr">
        <is>
          <t>Max Healthcare Institute Ltd.25/11/2025</t>
        </is>
      </c>
      <c r="B213" s="30" t="n"/>
      <c r="C213" s="30" t="inlineStr">
        <is>
          <t>Healthcare Services</t>
        </is>
      </c>
      <c r="D213" s="42" t="n">
        <v>-39900</v>
      </c>
      <c r="E213" s="23" t="n">
        <v>-461.08</v>
      </c>
      <c r="F213" s="24" t="n">
        <v>-0.004484</v>
      </c>
      <c r="G213" s="15" t="n"/>
    </row>
    <row r="214">
      <c r="A214" s="12" t="inlineStr">
        <is>
          <t>Vedanta Ltd.25/11/2025</t>
        </is>
      </c>
      <c r="B214" s="30" t="n"/>
      <c r="C214" s="30" t="inlineStr">
        <is>
          <t>Diversified Metals</t>
        </is>
      </c>
      <c r="D214" s="42" t="n">
        <v>-94300</v>
      </c>
      <c r="E214" s="23" t="n">
        <v>-468.29</v>
      </c>
      <c r="F214" s="24" t="n">
        <v>-0.004554</v>
      </c>
      <c r="G214" s="15" t="n"/>
    </row>
    <row r="215">
      <c r="A215" s="12" t="inlineStr">
        <is>
          <t>Ultratech Cement Ltd.25/11/2025</t>
        </is>
      </c>
      <c r="B215" s="30" t="n"/>
      <c r="C215" s="30" t="inlineStr">
        <is>
          <t>Cement &amp; Cement Products</t>
        </is>
      </c>
      <c r="D215" s="42" t="n">
        <v>-4100</v>
      </c>
      <c r="E215" s="23" t="n">
        <v>-492.41</v>
      </c>
      <c r="F215" s="24" t="n">
        <v>-0.004788</v>
      </c>
      <c r="G215" s="15" t="n"/>
    </row>
    <row r="216">
      <c r="A216" s="12" t="inlineStr">
        <is>
          <t>National Aluminium Company Ltd.25/11/2025</t>
        </is>
      </c>
      <c r="B216" s="30" t="n"/>
      <c r="C216" s="30" t="inlineStr">
        <is>
          <t>Non - Ferrous Metals</t>
        </is>
      </c>
      <c r="D216" s="42" t="n">
        <v>-232500</v>
      </c>
      <c r="E216" s="23" t="n">
        <v>-543.38</v>
      </c>
      <c r="F216" s="24" t="n">
        <v>-0.005284</v>
      </c>
      <c r="G216" s="15" t="n"/>
    </row>
    <row r="217">
      <c r="A217" s="12" t="inlineStr">
        <is>
          <t>Tata Power Company Ltd.25/11/2025</t>
        </is>
      </c>
      <c r="B217" s="30" t="n"/>
      <c r="C217" s="30" t="inlineStr">
        <is>
          <t>Power</t>
        </is>
      </c>
      <c r="D217" s="42" t="n">
        <v>-134850</v>
      </c>
      <c r="E217" s="23" t="n">
        <v>-548.17</v>
      </c>
      <c r="F217" s="24" t="n">
        <v>-0.005331</v>
      </c>
      <c r="G217" s="15" t="n"/>
    </row>
    <row r="218">
      <c r="A218" s="12" t="inlineStr">
        <is>
          <t>JSW Steel Ltd.25/11/2025</t>
        </is>
      </c>
      <c r="B218" s="30" t="n"/>
      <c r="C218" s="30" t="inlineStr">
        <is>
          <t>Ferrous Metals</t>
        </is>
      </c>
      <c r="D218" s="42" t="n">
        <v>-47925</v>
      </c>
      <c r="E218" s="23" t="n">
        <v>-580.95</v>
      </c>
      <c r="F218" s="24" t="n">
        <v>-0.00565</v>
      </c>
      <c r="G218" s="15" t="n"/>
    </row>
    <row r="219">
      <c r="A219" s="12" t="inlineStr">
        <is>
          <t>NMDC Ltd.25/11/2025</t>
        </is>
      </c>
      <c r="B219" s="30" t="n"/>
      <c r="C219" s="30" t="inlineStr">
        <is>
          <t>Minerals &amp; Mining</t>
        </is>
      </c>
      <c r="D219" s="42" t="n">
        <v>-823500</v>
      </c>
      <c r="E219" s="23" t="n">
        <v>-626.4400000000001</v>
      </c>
      <c r="F219" s="24" t="n">
        <v>-0.006092</v>
      </c>
      <c r="G219" s="15" t="n"/>
    </row>
    <row r="220">
      <c r="A220" s="12" t="inlineStr">
        <is>
          <t>Grasim Industries Ltd.25/11/2025</t>
        </is>
      </c>
      <c r="B220" s="30" t="n"/>
      <c r="C220" s="30" t="inlineStr">
        <is>
          <t>Cement &amp; Cement Products</t>
        </is>
      </c>
      <c r="D220" s="42" t="n">
        <v>-23500</v>
      </c>
      <c r="E220" s="23" t="n">
        <v>-682.46</v>
      </c>
      <c r="F220" s="24" t="n">
        <v>-0.006637</v>
      </c>
      <c r="G220" s="15" t="n"/>
    </row>
    <row r="221">
      <c r="A221" s="12" t="inlineStr">
        <is>
          <t>Sammaan Capital Ltd.25/11/2025</t>
        </is>
      </c>
      <c r="B221" s="30" t="n"/>
      <c r="C221" s="30" t="inlineStr">
        <is>
          <t>Finance</t>
        </is>
      </c>
      <c r="D221" s="42" t="n">
        <v>-374100</v>
      </c>
      <c r="E221" s="23" t="n">
        <v>-710.5700000000001</v>
      </c>
      <c r="F221" s="24" t="n">
        <v>-0.00691</v>
      </c>
      <c r="G221" s="15" t="n"/>
    </row>
    <row r="222">
      <c r="A222" s="12" t="inlineStr">
        <is>
          <t>Steel Authority of India Ltd.25/11/2025</t>
        </is>
      </c>
      <c r="B222" s="30" t="n"/>
      <c r="C222" s="30" t="inlineStr">
        <is>
          <t>Ferrous Metals</t>
        </is>
      </c>
      <c r="D222" s="42" t="n">
        <v>-521700</v>
      </c>
      <c r="E222" s="23" t="n">
        <v>-718.12</v>
      </c>
      <c r="F222" s="24" t="n">
        <v>-0.006984</v>
      </c>
      <c r="G222" s="15" t="n"/>
    </row>
    <row r="223">
      <c r="A223" s="12" t="inlineStr">
        <is>
          <t>State Bank of India25/11/2025</t>
        </is>
      </c>
      <c r="B223" s="30" t="n"/>
      <c r="C223" s="30" t="inlineStr">
        <is>
          <t>Banks</t>
        </is>
      </c>
      <c r="D223" s="42" t="n">
        <v>-96000</v>
      </c>
      <c r="E223" s="23" t="n">
        <v>-905.14</v>
      </c>
      <c r="F223" s="24" t="n">
        <v>-0.008802000000000001</v>
      </c>
      <c r="G223" s="15" t="n"/>
    </row>
    <row r="224">
      <c r="A224" s="12" t="inlineStr">
        <is>
          <t>The Federal Bank Ltd.25/11/2025</t>
        </is>
      </c>
      <c r="B224" s="30" t="n"/>
      <c r="C224" s="30" t="inlineStr">
        <is>
          <t>Banks</t>
        </is>
      </c>
      <c r="D224" s="42" t="n">
        <v>-405000</v>
      </c>
      <c r="E224" s="23" t="n">
        <v>-961.71</v>
      </c>
      <c r="F224" s="24" t="n">
        <v>-0.009353</v>
      </c>
      <c r="G224" s="15" t="n"/>
    </row>
    <row r="225">
      <c r="A225" s="12" t="inlineStr">
        <is>
          <t>Infosys Ltd.25/11/2025</t>
        </is>
      </c>
      <c r="B225" s="30" t="n"/>
      <c r="C225" s="30" t="inlineStr">
        <is>
          <t>IT - Software</t>
        </is>
      </c>
      <c r="D225" s="42" t="n">
        <v>-84400</v>
      </c>
      <c r="E225" s="23" t="n">
        <v>-1249.04</v>
      </c>
      <c r="F225" s="24" t="n">
        <v>-0.012147</v>
      </c>
      <c r="G225" s="15" t="n"/>
    </row>
    <row r="226">
      <c r="A226" s="12" t="inlineStr">
        <is>
          <t>Adani Ports &amp; Special Economic Zone Ltd.25/11/2025</t>
        </is>
      </c>
      <c r="B226" s="30" t="n"/>
      <c r="C226" s="30" t="inlineStr">
        <is>
          <t>Transport Infrastructure</t>
        </is>
      </c>
      <c r="D226" s="42" t="n">
        <v>-99750</v>
      </c>
      <c r="E226" s="23" t="n">
        <v>-1456.35</v>
      </c>
      <c r="F226" s="24" t="n">
        <v>-0.014163</v>
      </c>
      <c r="G226" s="15" t="n"/>
    </row>
    <row r="227">
      <c r="A227" s="12" t="inlineStr">
        <is>
          <t>IndusInd Bank Ltd.25/11/2025</t>
        </is>
      </c>
      <c r="B227" s="30" t="n"/>
      <c r="C227" s="30" t="inlineStr">
        <is>
          <t>Banks</t>
        </is>
      </c>
      <c r="D227" s="42" t="n">
        <v>-182700</v>
      </c>
      <c r="E227" s="23" t="n">
        <v>-1458.49</v>
      </c>
      <c r="F227" s="24" t="n">
        <v>-0.014184</v>
      </c>
      <c r="G227" s="15" t="n"/>
    </row>
    <row r="228">
      <c r="A228" s="12" t="inlineStr">
        <is>
          <t>Eternal Ltd.25/11/2025</t>
        </is>
      </c>
      <c r="B228" s="30" t="n"/>
      <c r="C228" s="30" t="inlineStr">
        <is>
          <t>Retailing</t>
        </is>
      </c>
      <c r="D228" s="42" t="n">
        <v>-458325</v>
      </c>
      <c r="E228" s="23" t="n">
        <v>-1466.18</v>
      </c>
      <c r="F228" s="24" t="n">
        <v>-0.014259</v>
      </c>
      <c r="G228" s="15" t="n"/>
    </row>
    <row r="229">
      <c r="A229" s="12" t="inlineStr">
        <is>
          <t>Ambuja Cements Ltd.25/11/2025</t>
        </is>
      </c>
      <c r="B229" s="30" t="n"/>
      <c r="C229" s="30" t="inlineStr">
        <is>
          <t>Cement &amp; Cement Products</t>
        </is>
      </c>
      <c r="D229" s="42" t="n">
        <v>-281400</v>
      </c>
      <c r="E229" s="23" t="n">
        <v>-1600.46</v>
      </c>
      <c r="F229" s="24" t="n">
        <v>-0.015565</v>
      </c>
      <c r="G229" s="15" t="n"/>
    </row>
    <row r="230">
      <c r="A230" s="12" t="inlineStr">
        <is>
          <t>Bharti Airtel Ltd.25/11/2025</t>
        </is>
      </c>
      <c r="B230" s="30" t="n"/>
      <c r="C230" s="30" t="inlineStr">
        <is>
          <t>Telecom - Services</t>
        </is>
      </c>
      <c r="D230" s="42" t="n">
        <v>-100225</v>
      </c>
      <c r="E230" s="23" t="n">
        <v>-2072.25</v>
      </c>
      <c r="F230" s="24" t="n">
        <v>-0.020153</v>
      </c>
      <c r="G230" s="15" t="n"/>
    </row>
    <row r="231">
      <c r="A231" s="12" t="inlineStr">
        <is>
          <t>Axis Bank Ltd.25/11/2025</t>
        </is>
      </c>
      <c r="B231" s="30" t="n"/>
      <c r="C231" s="30" t="inlineStr">
        <is>
          <t>Banks</t>
        </is>
      </c>
      <c r="D231" s="42" t="n">
        <v>-178125</v>
      </c>
      <c r="E231" s="23" t="n">
        <v>-2209.82</v>
      </c>
      <c r="F231" s="24" t="n">
        <v>-0.021491</v>
      </c>
      <c r="G231" s="15" t="n"/>
    </row>
    <row r="232">
      <c r="A232" s="12" t="inlineStr">
        <is>
          <t>Vodafone Idea Ltd.25/11/2025</t>
        </is>
      </c>
      <c r="B232" s="30" t="n"/>
      <c r="C232" s="30" t="inlineStr">
        <is>
          <t>Telecom - Services</t>
        </is>
      </c>
      <c r="D232" s="42" t="n">
        <v>-25731000</v>
      </c>
      <c r="E232" s="23" t="n">
        <v>-2259.18</v>
      </c>
      <c r="F232" s="24" t="n">
        <v>-0.021971</v>
      </c>
      <c r="G232" s="15" t="n"/>
    </row>
    <row r="233">
      <c r="A233" s="12" t="inlineStr">
        <is>
          <t>ICICI Bank Ltd.25/11/2025</t>
        </is>
      </c>
      <c r="B233" s="30" t="n"/>
      <c r="C233" s="30" t="inlineStr">
        <is>
          <t>Banks</t>
        </is>
      </c>
      <c r="D233" s="42" t="n">
        <v>-185500</v>
      </c>
      <c r="E233" s="23" t="n">
        <v>-2512.41</v>
      </c>
      <c r="F233" s="24" t="n">
        <v>-0.024434</v>
      </c>
      <c r="G233" s="15" t="n"/>
    </row>
    <row r="234">
      <c r="A234" s="12" t="inlineStr">
        <is>
          <t>HDFC Bank Ltd.25/11/2025</t>
        </is>
      </c>
      <c r="B234" s="30" t="n"/>
      <c r="C234" s="30" t="inlineStr">
        <is>
          <t>Banks</t>
        </is>
      </c>
      <c r="D234" s="42" t="n">
        <v>-306900</v>
      </c>
      <c r="E234" s="23" t="n">
        <v>-3050.28</v>
      </c>
      <c r="F234" s="24" t="n">
        <v>-0.029665</v>
      </c>
      <c r="G234" s="15" t="n"/>
    </row>
    <row r="235">
      <c r="A235" s="12" t="inlineStr">
        <is>
          <t>UPL Ltd.25/11/2025</t>
        </is>
      </c>
      <c r="B235" s="30" t="n"/>
      <c r="C235" s="30" t="inlineStr">
        <is>
          <t>Fertilizers &amp; Agrochemicals</t>
        </is>
      </c>
      <c r="D235" s="42" t="n">
        <v>-489155</v>
      </c>
      <c r="E235" s="23" t="n">
        <v>-3547.35</v>
      </c>
      <c r="F235" s="24" t="n">
        <v>-0.0345</v>
      </c>
      <c r="G235" s="15" t="n"/>
    </row>
    <row r="236">
      <c r="A236" s="12" t="inlineStr">
        <is>
          <t>Reliance Industries Ltd.25/11/2025</t>
        </is>
      </c>
      <c r="B236" s="30" t="n"/>
      <c r="C236" s="30" t="inlineStr">
        <is>
          <t>Petroleum Products</t>
        </is>
      </c>
      <c r="D236" s="42" t="n">
        <v>-271000</v>
      </c>
      <c r="E236" s="23" t="n">
        <v>-4054.16</v>
      </c>
      <c r="F236" s="24" t="n">
        <v>-0.039429</v>
      </c>
      <c r="G236" s="15" t="n"/>
    </row>
    <row r="237">
      <c r="A237" s="16" t="inlineStr">
        <is>
          <t>Sub Total</t>
        </is>
      </c>
      <c r="B237" s="31" t="n"/>
      <c r="C237" s="31" t="n"/>
      <c r="D237" s="17" t="n"/>
      <c r="E237" s="43" t="n">
        <v>-41891.53</v>
      </c>
      <c r="F237" s="44" t="n">
        <v>-0.407381</v>
      </c>
      <c r="G237" s="20" t="n"/>
    </row>
    <row r="238">
      <c r="A238" s="12" t="n"/>
      <c r="B238" s="30" t="n"/>
      <c r="C238" s="30" t="n"/>
      <c r="D238" s="13" t="n"/>
      <c r="E238" s="14" t="n"/>
      <c r="F238" s="15" t="n"/>
      <c r="G238" s="15" t="n"/>
    </row>
    <row r="239">
      <c r="A239" s="12" t="n"/>
      <c r="B239" s="30" t="n"/>
      <c r="C239" s="30" t="n"/>
      <c r="D239" s="13" t="n"/>
      <c r="E239" s="14" t="n"/>
      <c r="F239" s="15" t="n"/>
      <c r="G239" s="15" t="n"/>
    </row>
    <row r="240">
      <c r="A240" s="12" t="n"/>
      <c r="B240" s="30" t="n"/>
      <c r="C240" s="30" t="n"/>
      <c r="D240" s="13" t="n"/>
      <c r="E240" s="14" t="n"/>
      <c r="F240" s="15" t="n"/>
      <c r="G240" s="15" t="n"/>
    </row>
    <row r="241">
      <c r="A241" s="21" t="inlineStr">
        <is>
          <t>TOTAL</t>
        </is>
      </c>
      <c r="B241" s="32" t="n"/>
      <c r="C241" s="32" t="n"/>
      <c r="D241" s="22" t="n"/>
      <c r="E241" s="45" t="n">
        <v>-41891.53</v>
      </c>
      <c r="F241" s="46" t="n">
        <v>-0.407381</v>
      </c>
      <c r="G241" s="20" t="n"/>
    </row>
    <row r="242">
      <c r="A242" s="12" t="n"/>
      <c r="B242" s="30" t="n"/>
      <c r="C242" s="30" t="n"/>
      <c r="D242" s="13" t="n"/>
      <c r="E242" s="14" t="n"/>
      <c r="F242" s="15" t="n"/>
      <c r="G242" s="15" t="n"/>
    </row>
    <row r="243">
      <c r="A243" s="16" t="inlineStr">
        <is>
          <t>Debt Instruments</t>
        </is>
      </c>
      <c r="B243" s="30" t="n"/>
      <c r="C243" s="30" t="n"/>
      <c r="D243" s="13" t="n"/>
      <c r="E243" s="14" t="n"/>
      <c r="F243" s="15" t="n"/>
      <c r="G243" s="15" t="n"/>
    </row>
    <row r="244">
      <c r="A244" s="16" t="inlineStr">
        <is>
          <t>(a)Listed / Awaiting listing on stock Exchanges</t>
        </is>
      </c>
      <c r="B244" s="30" t="n"/>
      <c r="C244" s="30" t="n"/>
      <c r="D244" s="13" t="n"/>
      <c r="E244" s="14" t="n"/>
      <c r="F244" s="15" t="n"/>
      <c r="G244" s="15" t="n"/>
    </row>
    <row r="245">
      <c r="A245" s="12" t="inlineStr">
        <is>
          <t>7.65% HDB FIN SERV NCD 10-09-27**</t>
        </is>
      </c>
      <c r="B245" s="30" t="inlineStr">
        <is>
          <t>INE756I07EJ2</t>
        </is>
      </c>
      <c r="C245" s="30" t="inlineStr">
        <is>
          <t>CRISIL AAA</t>
        </is>
      </c>
      <c r="D245" s="13" t="n">
        <v>2500000</v>
      </c>
      <c r="E245" s="14" t="n">
        <v>2518.82</v>
      </c>
      <c r="F245" s="15" t="n">
        <v>0.0245</v>
      </c>
      <c r="G245" s="15" t="n">
        <v>0.07185</v>
      </c>
    </row>
    <row r="246">
      <c r="A246" s="12" t="inlineStr">
        <is>
          <t>7.40% NABARD NCD RED 30-01-2026**</t>
        </is>
      </c>
      <c r="B246" s="30" t="inlineStr">
        <is>
          <t>INE261F08DO9</t>
        </is>
      </c>
      <c r="C246" s="30" t="inlineStr">
        <is>
          <t>CRISIL AAA</t>
        </is>
      </c>
      <c r="D246" s="13" t="n">
        <v>1000000</v>
      </c>
      <c r="E246" s="14" t="n">
        <v>1002.06</v>
      </c>
      <c r="F246" s="15" t="n">
        <v>0.0097</v>
      </c>
      <c r="G246" s="15" t="n">
        <v>0.06205</v>
      </c>
    </row>
    <row r="247">
      <c r="A247" s="16" t="inlineStr">
        <is>
          <t>Sub Total</t>
        </is>
      </c>
      <c r="B247" s="31" t="n"/>
      <c r="C247" s="31" t="n"/>
      <c r="D247" s="17" t="n"/>
      <c r="E247" s="37" t="n">
        <v>3520.88</v>
      </c>
      <c r="F247" s="38" t="n">
        <v>0.0342</v>
      </c>
      <c r="G247" s="20" t="n"/>
    </row>
    <row r="248">
      <c r="A248" s="12" t="n"/>
      <c r="B248" s="30" t="n"/>
      <c r="C248" s="30" t="n"/>
      <c r="D248" s="13" t="n"/>
      <c r="E248" s="14" t="n"/>
      <c r="F248" s="15" t="n"/>
      <c r="G248" s="15" t="n"/>
    </row>
    <row r="249">
      <c r="A249" s="16" t="inlineStr">
        <is>
          <t>Government Securities</t>
        </is>
      </c>
      <c r="B249" s="30" t="n"/>
      <c r="C249" s="30" t="n"/>
      <c r="D249" s="13" t="n"/>
      <c r="E249" s="14" t="n"/>
      <c r="F249" s="15" t="n"/>
      <c r="G249" s="15" t="n"/>
    </row>
    <row r="250">
      <c r="A250" s="12" t="inlineStr">
        <is>
          <t>7.18% GOVT OF INDIA RED 14-08-2033</t>
        </is>
      </c>
      <c r="B250" s="30" t="inlineStr">
        <is>
          <t>IN0020230085</t>
        </is>
      </c>
      <c r="C250" s="30" t="inlineStr">
        <is>
          <t>SOVEREIGN</t>
        </is>
      </c>
      <c r="D250" s="13" t="n">
        <v>2500000</v>
      </c>
      <c r="E250" s="14" t="n">
        <v>2592.17</v>
      </c>
      <c r="F250" s="15" t="n">
        <v>0.0252</v>
      </c>
      <c r="G250" s="15" t="n">
        <v>0.066731</v>
      </c>
    </row>
    <row r="251">
      <c r="A251" s="12" t="inlineStr">
        <is>
          <t>7.10% GOVT OF INDIA RED 18-04-2029</t>
        </is>
      </c>
      <c r="B251" s="30" t="inlineStr">
        <is>
          <t>IN0020220011</t>
        </is>
      </c>
      <c r="C251" s="30" t="inlineStr">
        <is>
          <t>SOVEREIGN</t>
        </is>
      </c>
      <c r="D251" s="13" t="n">
        <v>1000000</v>
      </c>
      <c r="E251" s="14" t="n">
        <v>1033.51</v>
      </c>
      <c r="F251" s="15" t="n">
        <v>0.0101</v>
      </c>
      <c r="G251" s="15" t="n">
        <v>0.061033</v>
      </c>
    </row>
    <row r="252">
      <c r="A252" s="16" t="inlineStr">
        <is>
          <t>Sub Total</t>
        </is>
      </c>
      <c r="B252" s="31" t="n"/>
      <c r="C252" s="31" t="n"/>
      <c r="D252" s="17" t="n"/>
      <c r="E252" s="37" t="n">
        <v>3625.68</v>
      </c>
      <c r="F252" s="38" t="n">
        <v>0.0353</v>
      </c>
      <c r="G252" s="20" t="n"/>
    </row>
    <row r="253">
      <c r="A253" s="12" t="n"/>
      <c r="B253" s="30" t="n"/>
      <c r="C253" s="30" t="n"/>
      <c r="D253" s="13" t="n"/>
      <c r="E253" s="14" t="n"/>
      <c r="F253" s="15" t="n"/>
      <c r="G253" s="15" t="n"/>
    </row>
    <row r="254">
      <c r="A254" s="16" t="inlineStr">
        <is>
          <t>(b)Privately Placed/Unlisted</t>
        </is>
      </c>
      <c r="B254" s="30" t="n"/>
      <c r="C254" s="30" t="n"/>
      <c r="D254" s="13" t="n"/>
      <c r="E254" s="14" t="n"/>
      <c r="F254" s="15" t="n"/>
      <c r="G254" s="15" t="n"/>
    </row>
    <row r="255">
      <c r="A255" s="16" t="inlineStr">
        <is>
          <t>Sub Total</t>
        </is>
      </c>
      <c r="B255" s="30" t="n"/>
      <c r="C255" s="30" t="n"/>
      <c r="D255" s="13" t="n"/>
      <c r="E255" s="39" t="inlineStr">
        <is>
          <t>NIL</t>
        </is>
      </c>
      <c r="F255" s="40" t="inlineStr">
        <is>
          <t>NIL</t>
        </is>
      </c>
      <c r="G255" s="15" t="n"/>
    </row>
    <row r="256">
      <c r="A256" s="12" t="n"/>
      <c r="B256" s="30" t="n"/>
      <c r="C256" s="30" t="n"/>
      <c r="D256" s="13" t="n"/>
      <c r="E256" s="14" t="n"/>
      <c r="F256" s="15" t="n"/>
      <c r="G256" s="15" t="n"/>
    </row>
    <row r="257">
      <c r="A257" s="16" t="inlineStr">
        <is>
          <t>(c)Securitised Debt Instruments</t>
        </is>
      </c>
      <c r="B257" s="30" t="n"/>
      <c r="C257" s="30" t="n"/>
      <c r="D257" s="13" t="n"/>
      <c r="E257" s="14" t="n"/>
      <c r="F257" s="15" t="n"/>
      <c r="G257" s="15" t="n"/>
    </row>
    <row r="258">
      <c r="A258" s="16" t="inlineStr">
        <is>
          <t>Sub Total</t>
        </is>
      </c>
      <c r="B258" s="30" t="n"/>
      <c r="C258" s="30" t="n"/>
      <c r="D258" s="13" t="n"/>
      <c r="E258" s="39" t="inlineStr">
        <is>
          <t>NIL</t>
        </is>
      </c>
      <c r="F258" s="40" t="inlineStr">
        <is>
          <t>NIL</t>
        </is>
      </c>
      <c r="G258" s="15" t="n"/>
    </row>
    <row r="259">
      <c r="A259" s="12" t="n"/>
      <c r="B259" s="30" t="n"/>
      <c r="C259" s="30" t="n"/>
      <c r="D259" s="13" t="n"/>
      <c r="E259" s="14" t="n"/>
      <c r="F259" s="15" t="n"/>
      <c r="G259" s="15" t="n"/>
    </row>
    <row r="260">
      <c r="A260" s="21" t="inlineStr">
        <is>
          <t>TOTAL</t>
        </is>
      </c>
      <c r="B260" s="32" t="n"/>
      <c r="C260" s="32" t="n"/>
      <c r="D260" s="22" t="n"/>
      <c r="E260" s="18" t="n">
        <v>7146.56</v>
      </c>
      <c r="F260" s="19" t="n">
        <v>0.06950000000000001</v>
      </c>
      <c r="G260" s="20" t="n"/>
    </row>
    <row r="261">
      <c r="A261" s="12" t="n"/>
      <c r="B261" s="30" t="n"/>
      <c r="C261" s="30" t="n"/>
      <c r="D261" s="13" t="n"/>
      <c r="E261" s="14" t="n"/>
      <c r="F261" s="15" t="n"/>
      <c r="G261" s="15" t="n"/>
    </row>
    <row r="262">
      <c r="A262" s="12" t="n"/>
      <c r="B262" s="30" t="n"/>
      <c r="C262" s="30" t="n"/>
      <c r="D262" s="13" t="n"/>
      <c r="E262" s="14" t="n"/>
      <c r="F262" s="15" t="n"/>
      <c r="G262" s="15" t="n"/>
    </row>
    <row r="263">
      <c r="A263" s="16" t="inlineStr">
        <is>
          <t>Investment in Mutual fund</t>
        </is>
      </c>
      <c r="B263" s="30" t="n"/>
      <c r="C263" s="30" t="n"/>
      <c r="D263" s="13" t="n"/>
      <c r="E263" s="14" t="n"/>
      <c r="F263" s="15" t="n"/>
      <c r="G263" s="15" t="n"/>
    </row>
    <row r="264">
      <c r="A264" s="12" t="inlineStr">
        <is>
          <t>EDELWEISS MONEY MARKET FUND - DIRECT PL</t>
        </is>
      </c>
      <c r="B264" s="30" t="inlineStr">
        <is>
          <t>INF843K01CE1</t>
        </is>
      </c>
      <c r="C264" s="30" t="n"/>
      <c r="D264" s="13" t="n">
        <v>23697252.6627</v>
      </c>
      <c r="E264" s="14" t="n">
        <v>7596.11</v>
      </c>
      <c r="F264" s="15" t="n">
        <v>0.07389999999999999</v>
      </c>
      <c r="G264" s="15" t="n"/>
    </row>
    <row r="265">
      <c r="A265" s="12" t="inlineStr">
        <is>
          <t>EDELWEISS LOW DURATION FUND</t>
        </is>
      </c>
      <c r="B265" s="30" t="inlineStr">
        <is>
          <t>INF754K01UP8</t>
        </is>
      </c>
      <c r="C265" s="30" t="n"/>
      <c r="D265" s="13" t="n">
        <v>340263.619</v>
      </c>
      <c r="E265" s="14" t="n">
        <v>3568.27</v>
      </c>
      <c r="F265" s="15" t="n">
        <v>0.0347</v>
      </c>
      <c r="G265" s="15" t="n"/>
    </row>
    <row r="266">
      <c r="A266" s="12" t="n"/>
      <c r="B266" s="30" t="n"/>
      <c r="C266" s="30" t="n"/>
      <c r="D266" s="13" t="n"/>
      <c r="E266" s="14" t="n"/>
      <c r="F266" s="15" t="n"/>
      <c r="G266" s="15" t="n"/>
    </row>
    <row r="267">
      <c r="A267" s="21" t="inlineStr">
        <is>
          <t>TOTAL</t>
        </is>
      </c>
      <c r="B267" s="32" t="n"/>
      <c r="C267" s="32" t="n"/>
      <c r="D267" s="22" t="n"/>
      <c r="E267" s="18" t="n">
        <v>11164.38</v>
      </c>
      <c r="F267" s="19" t="n">
        <v>0.1086</v>
      </c>
      <c r="G267" s="20" t="n"/>
    </row>
    <row r="268">
      <c r="A268" s="12" t="n"/>
      <c r="B268" s="30" t="n"/>
      <c r="C268" s="30" t="n"/>
      <c r="D268" s="13" t="n"/>
      <c r="E268" s="14" t="n"/>
      <c r="F268" s="15" t="n"/>
      <c r="G268" s="15" t="n"/>
    </row>
    <row r="269">
      <c r="A269" s="16" t="inlineStr">
        <is>
          <t>TREPS / Reverse Repo</t>
        </is>
      </c>
      <c r="B269" s="30" t="n"/>
      <c r="C269" s="30" t="n"/>
      <c r="D269" s="13" t="n"/>
      <c r="E269" s="14" t="n"/>
      <c r="F269" s="15" t="n"/>
      <c r="G269" s="15" t="n"/>
    </row>
    <row r="270">
      <c r="A270" s="12" t="inlineStr">
        <is>
          <t>Clearing Corporation of India Ltd.</t>
        </is>
      </c>
      <c r="B270" s="30" t="n"/>
      <c r="C270" s="30" t="n"/>
      <c r="D270" s="13" t="n"/>
      <c r="E270" s="14" t="n">
        <v>6825.86</v>
      </c>
      <c r="F270" s="15" t="n">
        <v>0.0664</v>
      </c>
      <c r="G270" s="15" t="n">
        <v>0.05596</v>
      </c>
    </row>
    <row r="271">
      <c r="A271" s="16" t="inlineStr">
        <is>
          <t>Sub Total</t>
        </is>
      </c>
      <c r="B271" s="31" t="n"/>
      <c r="C271" s="31" t="n"/>
      <c r="D271" s="17" t="n"/>
      <c r="E271" s="37" t="n">
        <v>6825.86</v>
      </c>
      <c r="F271" s="38" t="n">
        <v>0.0664</v>
      </c>
      <c r="G271" s="20" t="n"/>
    </row>
    <row r="272">
      <c r="A272" s="12" t="n"/>
      <c r="B272" s="30" t="n"/>
      <c r="C272" s="30" t="n"/>
      <c r="D272" s="13" t="n"/>
      <c r="E272" s="14" t="n"/>
      <c r="F272" s="15" t="n"/>
      <c r="G272" s="15" t="n"/>
    </row>
    <row r="273">
      <c r="A273" s="21" t="inlineStr">
        <is>
          <t>TOTAL</t>
        </is>
      </c>
      <c r="B273" s="32" t="n"/>
      <c r="C273" s="32" t="n"/>
      <c r="D273" s="22" t="n"/>
      <c r="E273" s="18" t="n">
        <v>6825.86</v>
      </c>
      <c r="F273" s="19" t="n">
        <v>0.0664</v>
      </c>
      <c r="G273" s="20" t="n"/>
    </row>
    <row r="274">
      <c r="A274" s="12" t="inlineStr">
        <is>
          <t>Accrued Interest</t>
        </is>
      </c>
      <c r="B274" s="30" t="n"/>
      <c r="C274" s="30" t="n"/>
      <c r="D274" s="13" t="n"/>
      <c r="E274" s="14" t="n">
        <v>123.9555066</v>
      </c>
      <c r="F274" s="15" t="n">
        <v>0.001205</v>
      </c>
      <c r="G274" s="15" t="n"/>
    </row>
    <row r="275">
      <c r="A275" s="12" t="inlineStr">
        <is>
          <t>Net Receivables/(Payables)</t>
        </is>
      </c>
      <c r="B275" s="30" t="n"/>
      <c r="C275" s="30" t="n"/>
      <c r="D275" s="13" t="n"/>
      <c r="E275" s="14" t="n">
        <v>10124.2944934</v>
      </c>
      <c r="F275" s="15" t="n">
        <v>0.098495</v>
      </c>
      <c r="G275" s="15" t="n">
        <v>0.05596</v>
      </c>
    </row>
    <row r="276">
      <c r="A276" s="25" t="inlineStr">
        <is>
          <t>GRAND TOTAL</t>
        </is>
      </c>
      <c r="B276" s="33" t="n"/>
      <c r="C276" s="33" t="n"/>
      <c r="D276" s="26" t="n"/>
      <c r="E276" s="27" t="n">
        <v>102821.42</v>
      </c>
      <c r="F276" s="28" t="n">
        <v>1</v>
      </c>
      <c r="G276" s="28" t="n"/>
    </row>
    <row r="278">
      <c r="A278" s="80" t="inlineStr">
        <is>
          <t>Net Receivables/(Payables) include Net Current Assets as well as the Mark to Market on derivative trades.</t>
        </is>
      </c>
    </row>
    <row r="279">
      <c r="A279" s="80" t="inlineStr">
        <is>
          <t>**Non Traded Security</t>
        </is>
      </c>
    </row>
    <row r="281">
      <c r="A281" s="80" t="inlineStr">
        <is>
          <t>Notes:</t>
        </is>
      </c>
    </row>
    <row r="282">
      <c r="A282" s="48" t="inlineStr">
        <is>
          <t>1. Security in default beyond its maturiy date</t>
        </is>
      </c>
      <c r="B282" s="34" t="inlineStr">
        <is>
          <t>NIL</t>
        </is>
      </c>
    </row>
    <row r="283">
      <c r="A283" t="inlineStr">
        <is>
          <t>2. NAV at the beginning of the period (Rs. per unit)</t>
        </is>
      </c>
    </row>
    <row r="284">
      <c r="A284" t="inlineStr">
        <is>
          <t>Plan /option (Face Value 10)</t>
        </is>
      </c>
      <c r="B284" t="inlineStr">
        <is>
          <t>As on</t>
        </is>
      </c>
      <c r="C284" t="inlineStr">
        <is>
          <t>As on</t>
        </is>
      </c>
    </row>
    <row r="285">
      <c r="B285" s="49" t="n">
        <v>45930</v>
      </c>
      <c r="C285" s="49" t="n">
        <v>45961</v>
      </c>
    </row>
    <row r="286">
      <c r="A286" t="inlineStr">
        <is>
          <t>Direct Plan Bonus Option</t>
        </is>
      </c>
      <c r="B286" t="n">
        <v>28.2053</v>
      </c>
      <c r="C286" t="n">
        <v>28.7063</v>
      </c>
    </row>
    <row r="287">
      <c r="A287" t="inlineStr">
        <is>
          <t>Direct Plan Growth Option</t>
        </is>
      </c>
      <c r="B287" t="n">
        <v>28.1916</v>
      </c>
      <c r="C287" t="n">
        <v>28.6922</v>
      </c>
    </row>
    <row r="288">
      <c r="A288" t="inlineStr">
        <is>
          <t>Direct Plan IDCW Option</t>
        </is>
      </c>
      <c r="B288" t="n">
        <v>20.493</v>
      </c>
      <c r="C288" t="n">
        <v>20.8569</v>
      </c>
    </row>
    <row r="289">
      <c r="A289" t="inlineStr">
        <is>
          <t>Direct Plan Monthly IDCW Option</t>
        </is>
      </c>
      <c r="B289" t="n">
        <v>16.3414</v>
      </c>
      <c r="C289" t="n">
        <v>16.5516</v>
      </c>
    </row>
    <row r="290">
      <c r="A290" t="inlineStr">
        <is>
          <t>Regular Plan Bonus Option</t>
        </is>
      </c>
      <c r="B290" t="inlineStr">
        <is>
          <t xml:space="preserve">                              ^</t>
        </is>
      </c>
      <c r="C290" t="inlineStr">
        <is>
          <t xml:space="preserve">                                                  ^</t>
        </is>
      </c>
    </row>
    <row r="291">
      <c r="A291" t="inlineStr">
        <is>
          <t>Regular Plan Growth Option</t>
        </is>
      </c>
      <c r="B291" t="n">
        <v>25.4889</v>
      </c>
      <c r="C291" t="n">
        <v>25.9199</v>
      </c>
    </row>
    <row r="292">
      <c r="A292" t="inlineStr">
        <is>
          <t>Regular Plan IDCW Option</t>
        </is>
      </c>
      <c r="B292" t="n">
        <v>17.6164</v>
      </c>
      <c r="C292" t="n">
        <v>17.9143</v>
      </c>
    </row>
    <row r="293">
      <c r="A293" t="inlineStr">
        <is>
          <t>Regular Plan Monthly IDCW Option</t>
        </is>
      </c>
      <c r="B293" t="n">
        <v>14.367</v>
      </c>
      <c r="C293" t="n">
        <v>14.5299</v>
      </c>
    </row>
    <row r="294">
      <c r="A294" t="inlineStr">
        <is>
          <t>^ There were no investors in this option.</t>
        </is>
      </c>
    </row>
    <row r="296">
      <c r="A296" t="inlineStr">
        <is>
          <t>3. Total Dividend (Net) declared during the month</t>
        </is>
      </c>
    </row>
    <row r="298">
      <c r="A298" s="50" t="inlineStr">
        <is>
          <t>Plan/Option Name</t>
        </is>
      </c>
      <c r="B298" s="50" t="inlineStr">
        <is>
          <t> </t>
        </is>
      </c>
      <c r="C298" s="50" t="inlineStr">
        <is>
          <t>individual &amp; HUF</t>
        </is>
      </c>
      <c r="D298" s="50" t="inlineStr">
        <is>
          <t>others</t>
        </is>
      </c>
    </row>
    <row r="299">
      <c r="A299" s="50" t="inlineStr">
        <is>
          <t>Direct Plan Monthly IDCW</t>
        </is>
      </c>
      <c r="B299" s="50" t="n"/>
      <c r="C299" s="50" t="n">
        <v>0.08</v>
      </c>
      <c r="D299" s="50" t="n">
        <v>0.08</v>
      </c>
    </row>
    <row r="300">
      <c r="A300" s="50" t="inlineStr">
        <is>
          <t>Regular Plan Monthly IDCW</t>
        </is>
      </c>
      <c r="B300" s="50" t="n"/>
      <c r="C300" s="50" t="n">
        <v>0.08</v>
      </c>
      <c r="D300" s="50" t="n">
        <v>0.08</v>
      </c>
    </row>
    <row r="302">
      <c r="A302" t="inlineStr">
        <is>
          <t>4. Bonus was declared during the month</t>
        </is>
      </c>
      <c r="B302" s="34" t="inlineStr">
        <is>
          <t>NIL</t>
        </is>
      </c>
    </row>
    <row r="303" ht="29" customHeight="1">
      <c r="A303" s="48" t="inlineStr">
        <is>
          <t>5. Investment in Repo of Corporate Debt Securities during the month ended October 31, 2025</t>
        </is>
      </c>
      <c r="B303" s="34" t="inlineStr">
        <is>
          <t>NIL</t>
        </is>
      </c>
    </row>
    <row r="304" ht="29" customHeight="1">
      <c r="A304" s="48" t="inlineStr">
        <is>
          <t>6. Investment in foreign securities/ADRs/GDRs at the end of the month</t>
        </is>
      </c>
      <c r="B304" s="34" t="inlineStr">
        <is>
          <t>NIL</t>
        </is>
      </c>
    </row>
    <row r="305">
      <c r="A305" t="inlineStr">
        <is>
          <t>7. Portfolio Turnover Ratio</t>
        </is>
      </c>
      <c r="B305" s="51" t="n">
        <v>6.6016</v>
      </c>
    </row>
    <row r="306" ht="43.5" customHeight="1">
      <c r="A306" s="48" t="inlineStr">
        <is>
          <t>8. Total gross exposure to derivative instruments (excluding reversed positions) at the end of the month (Rs. in Lakhs)</t>
        </is>
      </c>
      <c r="B306" s="34" t="n">
        <v>416.4975</v>
      </c>
    </row>
    <row r="307">
      <c r="B307" s="34" t="n"/>
    </row>
    <row r="308" ht="29" customHeight="1">
      <c r="A308" s="48" t="inlineStr">
        <is>
          <t>9. Margin Deposits includes Margin money placed on derivatives other than margin money placed with bank</t>
        </is>
      </c>
      <c r="B308" s="34" t="inlineStr">
        <is>
          <t>NIL</t>
        </is>
      </c>
    </row>
    <row r="309" ht="29" customHeight="1">
      <c r="A309" s="48" t="inlineStr">
        <is>
          <t>10. Value of investment made by other schemes under same management (Rs. In Lakhs)</t>
        </is>
      </c>
      <c r="B309" t="inlineStr">
        <is>
          <t>NIL</t>
        </is>
      </c>
    </row>
    <row r="310" ht="29" customHeight="1">
      <c r="A310" s="48" t="inlineStr">
        <is>
          <t>11. Number of instance of deviation In valuation of securities</t>
        </is>
      </c>
      <c r="B310" s="34" t="inlineStr">
        <is>
          <t>NIL</t>
        </is>
      </c>
    </row>
    <row r="311" ht="29" customHeight="1">
      <c r="A311" s="48" t="inlineStr">
        <is>
          <t>12. Total value and percentage of illiquid equity shares / securities</t>
        </is>
      </c>
      <c r="B311" s="34" t="inlineStr">
        <is>
          <t>NIL</t>
        </is>
      </c>
    </row>
    <row r="313" ht="70" customHeight="1">
      <c r="A313" s="82" t="inlineStr">
        <is>
          <t>Scheme Name</t>
        </is>
      </c>
      <c r="B313" s="82" t="inlineStr">
        <is>
          <t>Risk- O - Meter</t>
        </is>
      </c>
      <c r="C313" s="82" t="inlineStr">
        <is>
          <t>Benchmark of the Scheme</t>
        </is>
      </c>
      <c r="D313" s="82" t="inlineStr">
        <is>
          <t>Benchmark Risk-o-meter</t>
        </is>
      </c>
    </row>
    <row r="314" ht="70" customHeight="1">
      <c r="A314" s="82" t="inlineStr">
        <is>
          <t>Edelweiss Equity Savings Fund</t>
        </is>
      </c>
      <c r="B314" s="82" t="n"/>
      <c r="C314" s="82" t="inlineStr">
        <is>
          <t>NIFTY 50 Equity Savings Index</t>
        </is>
      </c>
      <c r="D314" s="82" t="n"/>
      <c r="E31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G79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OVERNIGHT FUND AS ON OCTOBER 31, 2025</t>
        </is>
      </c>
    </row>
    <row r="2" ht="19.5" customHeight="1">
      <c r="A2" s="81" t="inlineStr">
        <is>
          <t>(An open-ended debt scheme investing in overnight securities. A relatively low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2" t="n"/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TREPS / Reverse Repo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Reverse Repo</t>
        </is>
      </c>
      <c r="B11" s="30" t="n"/>
      <c r="C11" s="30" t="n"/>
      <c r="D11" s="13" t="n"/>
      <c r="E11" s="14" t="n">
        <v>12499</v>
      </c>
      <c r="F11" s="15" t="n">
        <v>0.7925</v>
      </c>
      <c r="G11" s="15" t="n">
        <v>0.0565</v>
      </c>
    </row>
    <row r="12">
      <c r="A12" s="12" t="inlineStr">
        <is>
          <t>Clearing Corporation of India Ltd.</t>
        </is>
      </c>
      <c r="B12" s="30" t="n"/>
      <c r="C12" s="30" t="n"/>
      <c r="D12" s="13" t="n"/>
      <c r="E12" s="14" t="n">
        <v>3226.52</v>
      </c>
      <c r="F12" s="15" t="n">
        <v>0.2046</v>
      </c>
      <c r="G12" s="15" t="n">
        <v>0.05596</v>
      </c>
    </row>
    <row r="13">
      <c r="A13" s="16" t="inlineStr">
        <is>
          <t>Sub Total</t>
        </is>
      </c>
      <c r="B13" s="31" t="n"/>
      <c r="C13" s="31" t="n"/>
      <c r="D13" s="17" t="n"/>
      <c r="E13" s="18" t="n">
        <v>15725.52</v>
      </c>
      <c r="F13" s="19" t="n">
        <v>0.9971</v>
      </c>
      <c r="G13" s="20" t="n"/>
    </row>
    <row r="14">
      <c r="A14" s="12" t="n"/>
      <c r="B14" s="30" t="n"/>
      <c r="C14" s="30" t="n"/>
      <c r="D14" s="13" t="n"/>
      <c r="E14" s="14" t="n"/>
      <c r="F14" s="15" t="n"/>
      <c r="G14" s="15" t="n"/>
    </row>
    <row r="15">
      <c r="A15" s="21" t="inlineStr">
        <is>
          <t>TOTAL</t>
        </is>
      </c>
      <c r="B15" s="32" t="n"/>
      <c r="C15" s="32" t="n"/>
      <c r="D15" s="22" t="n"/>
      <c r="E15" s="18" t="n">
        <v>15725.52</v>
      </c>
      <c r="F15" s="19" t="n">
        <v>0.9971</v>
      </c>
      <c r="G15" s="20" t="n"/>
    </row>
    <row r="16">
      <c r="A16" s="12" t="inlineStr">
        <is>
          <t>Accrued Interest</t>
        </is>
      </c>
      <c r="B16" s="30" t="n"/>
      <c r="C16" s="30" t="n"/>
      <c r="D16" s="13" t="n"/>
      <c r="E16" s="14" t="n">
        <v>2.4294499</v>
      </c>
      <c r="F16" s="15" t="n">
        <v>0.000154</v>
      </c>
      <c r="G16" s="15" t="n"/>
    </row>
    <row r="17">
      <c r="A17" s="12" t="inlineStr">
        <is>
          <t>Net Receivables/(Payables)</t>
        </is>
      </c>
      <c r="B17" s="30" t="n"/>
      <c r="C17" s="30" t="n"/>
      <c r="D17" s="13" t="n"/>
      <c r="E17" s="14" t="n">
        <v>43.5105501</v>
      </c>
      <c r="F17" s="15" t="n">
        <v>0.002746</v>
      </c>
      <c r="G17" s="15" t="n">
        <v>0.056389</v>
      </c>
    </row>
    <row r="18">
      <c r="A18" s="25" t="inlineStr">
        <is>
          <t>GRAND TOTAL</t>
        </is>
      </c>
      <c r="B18" s="33" t="n"/>
      <c r="C18" s="33" t="n"/>
      <c r="D18" s="26" t="n"/>
      <c r="E18" s="27" t="n">
        <v>15771.46</v>
      </c>
      <c r="F18" s="28" t="n">
        <v>1</v>
      </c>
      <c r="G18" s="28" t="n"/>
    </row>
    <row r="23">
      <c r="A23" s="80" t="inlineStr">
        <is>
          <t>Notes:</t>
        </is>
      </c>
    </row>
    <row r="24" ht="29" customHeight="1">
      <c r="A24" s="48" t="inlineStr">
        <is>
          <t>1. Security in default beyond its maturiy date</t>
        </is>
      </c>
      <c r="B24" s="34" t="inlineStr">
        <is>
          <t>NIL</t>
        </is>
      </c>
    </row>
    <row r="25">
      <c r="A25" t="inlineStr">
        <is>
          <t>2. NAV at the beginning of the period (Rs. per unit)</t>
        </is>
      </c>
    </row>
    <row r="26">
      <c r="A26" t="inlineStr">
        <is>
          <t>Plan /option (Face Value 1000)</t>
        </is>
      </c>
      <c r="B26" t="inlineStr">
        <is>
          <t>As on</t>
        </is>
      </c>
      <c r="C26" t="inlineStr">
        <is>
          <t>As on</t>
        </is>
      </c>
    </row>
    <row r="27">
      <c r="B27" s="49" t="n">
        <v>45930</v>
      </c>
      <c r="C27" s="49" t="n">
        <v>45961</v>
      </c>
    </row>
    <row r="28">
      <c r="A28" t="inlineStr">
        <is>
          <t>Direct Plan Annual IDCW Option</t>
        </is>
      </c>
      <c r="B28" t="n">
        <v>1358.2967</v>
      </c>
      <c r="C28" t="n">
        <v>1364.5602</v>
      </c>
    </row>
    <row r="29">
      <c r="A29" t="inlineStr">
        <is>
          <t>Direct Plan Daily IDCW Option</t>
        </is>
      </c>
      <c r="B29" t="n">
        <v>1000.1605</v>
      </c>
      <c r="C29" t="n">
        <v>1000.1687</v>
      </c>
    </row>
    <row r="30">
      <c r="A30" t="inlineStr">
        <is>
          <t>Direct Plan Fortnightly IDCW Option</t>
        </is>
      </c>
      <c r="B30" t="inlineStr">
        <is>
          <t xml:space="preserve">                              ^</t>
        </is>
      </c>
      <c r="C30" t="inlineStr">
        <is>
          <t xml:space="preserve">                                                  ^</t>
        </is>
      </c>
    </row>
    <row r="31">
      <c r="A31" t="inlineStr">
        <is>
          <t>Direct Plan Growth Option</t>
        </is>
      </c>
      <c r="B31" t="n">
        <v>1357.8346</v>
      </c>
      <c r="C31" t="n">
        <v>1364.0977</v>
      </c>
    </row>
    <row r="32">
      <c r="A32" t="inlineStr">
        <is>
          <t>Direct Plan Monthly IDCW Option</t>
        </is>
      </c>
      <c r="B32" t="n">
        <v>1058.2917</v>
      </c>
      <c r="C32" t="n">
        <v>1058.4527</v>
      </c>
    </row>
    <row r="33">
      <c r="A33" t="inlineStr">
        <is>
          <t>Direct Plan Weekly IDCW Option</t>
        </is>
      </c>
      <c r="B33" t="inlineStr">
        <is>
          <t xml:space="preserve">                              ^</t>
        </is>
      </c>
      <c r="C33" t="inlineStr">
        <is>
          <t xml:space="preserve">                                                  ^</t>
        </is>
      </c>
    </row>
    <row r="34">
      <c r="A34" t="inlineStr">
        <is>
          <t>Regular Annual IDCW Option</t>
        </is>
      </c>
      <c r="B34" t="n">
        <v>1353.1996</v>
      </c>
      <c r="C34" t="n">
        <v>1359.3838</v>
      </c>
    </row>
    <row r="35">
      <c r="A35" t="inlineStr">
        <is>
          <t>Regular Daily IDCW Option</t>
        </is>
      </c>
      <c r="B35" t="n">
        <v>1008.3427</v>
      </c>
      <c r="C35" t="n">
        <v>1008.3499</v>
      </c>
    </row>
    <row r="36">
      <c r="A36" t="inlineStr">
        <is>
          <t>Regular Plan Fortnightly IDCW Option</t>
        </is>
      </c>
      <c r="B36" t="n">
        <v>1095.4584</v>
      </c>
      <c r="C36" t="n">
        <v>1095.6227</v>
      </c>
    </row>
    <row r="37">
      <c r="A37" t="inlineStr">
        <is>
          <t>Regular Plan Growth Option</t>
        </is>
      </c>
      <c r="B37" t="n">
        <v>1353.1939</v>
      </c>
      <c r="C37" t="n">
        <v>1359.3778</v>
      </c>
    </row>
    <row r="38">
      <c r="A38" t="inlineStr">
        <is>
          <t>Regular Plan Monthly IDCW Option</t>
        </is>
      </c>
      <c r="B38" t="n">
        <v>1005.151</v>
      </c>
      <c r="C38" t="n">
        <v>1005.3014</v>
      </c>
    </row>
    <row r="39">
      <c r="A39" t="inlineStr">
        <is>
          <t>Regular Plan Weekly IDCW Option</t>
        </is>
      </c>
      <c r="B39" t="n">
        <v>1016.5195</v>
      </c>
      <c r="C39" t="n">
        <v>1016.9753</v>
      </c>
    </row>
    <row r="40">
      <c r="A40" t="inlineStr">
        <is>
          <t>Unclaimed IDCW less than 3 yrs</t>
        </is>
      </c>
      <c r="B40" t="n">
        <v>1242.3454</v>
      </c>
      <c r="C40" t="n">
        <v>1248.0757</v>
      </c>
    </row>
    <row r="41">
      <c r="A41" t="inlineStr">
        <is>
          <t>Unclaimed IDCW more than 3 yrs</t>
        </is>
      </c>
      <c r="B41" t="n">
        <v>1000</v>
      </c>
      <c r="C41" t="n">
        <v>1000</v>
      </c>
    </row>
    <row r="42">
      <c r="A42" t="inlineStr">
        <is>
          <t>Unclaimed Redemption less than 3 yrs</t>
        </is>
      </c>
      <c r="B42" t="n">
        <v>1242.3438</v>
      </c>
      <c r="C42" t="n">
        <v>1248.0742</v>
      </c>
    </row>
    <row r="43">
      <c r="A43" t="inlineStr">
        <is>
          <t>Unclaimed Redemption more than 3 yrs</t>
        </is>
      </c>
      <c r="B43" t="n">
        <v>1000</v>
      </c>
      <c r="C43" t="n">
        <v>1000</v>
      </c>
    </row>
    <row r="44">
      <c r="A44" t="inlineStr">
        <is>
          <t>^ There were no investors in this option.</t>
        </is>
      </c>
    </row>
    <row r="46">
      <c r="A46" t="inlineStr">
        <is>
          <t>3. Total Dividend (Net) declared during the month</t>
        </is>
      </c>
    </row>
    <row r="48">
      <c r="A48" s="50" t="inlineStr">
        <is>
          <t>Plan/Option Name</t>
        </is>
      </c>
      <c r="B48" s="50" t="inlineStr">
        <is>
          <t> </t>
        </is>
      </c>
      <c r="C48" s="50" t="inlineStr">
        <is>
          <t>individual &amp; HUF</t>
        </is>
      </c>
      <c r="D48" s="50" t="inlineStr">
        <is>
          <t>others</t>
        </is>
      </c>
    </row>
    <row r="49">
      <c r="A49" s="50" t="inlineStr">
        <is>
          <t>Direct Daily IDCW</t>
        </is>
      </c>
      <c r="B49" s="50" t="n"/>
      <c r="C49" s="50" t="n">
        <v>4.5919786</v>
      </c>
      <c r="D49" s="50" t="n">
        <v>4.5919786</v>
      </c>
    </row>
    <row r="50">
      <c r="A50" s="50" t="inlineStr">
        <is>
          <t>Direct Monthly IDCW</t>
        </is>
      </c>
      <c r="B50" s="50" t="n"/>
      <c r="C50" s="50" t="n">
        <v>4.7130186</v>
      </c>
      <c r="D50" s="50" t="n">
        <v>4.7130186</v>
      </c>
    </row>
    <row r="51">
      <c r="A51" s="50" t="inlineStr">
        <is>
          <t>Regular Daily IDCW</t>
        </is>
      </c>
      <c r="B51" s="50" t="n"/>
      <c r="C51" s="50" t="n">
        <v>4.599009</v>
      </c>
      <c r="D51" s="50" t="n">
        <v>4.599009</v>
      </c>
    </row>
    <row r="52">
      <c r="A52" s="50" t="inlineStr">
        <is>
          <t>Regular Fortnightly IDCW</t>
        </is>
      </c>
      <c r="B52" s="50" t="n"/>
      <c r="C52" s="50" t="n">
        <v>4.8172336</v>
      </c>
      <c r="D52" s="50" t="n">
        <v>4.8172336</v>
      </c>
    </row>
    <row r="53">
      <c r="A53" s="50" t="inlineStr">
        <is>
          <t>Regular Monthly IDCW</t>
        </is>
      </c>
      <c r="B53" s="50" t="n"/>
      <c r="C53" s="50" t="n">
        <v>4.4413666</v>
      </c>
      <c r="D53" s="50" t="n">
        <v>4.4413666</v>
      </c>
    </row>
    <row r="54">
      <c r="A54" s="50" t="inlineStr">
        <is>
          <t>Regular Weekly IDCW</t>
        </is>
      </c>
      <c r="B54" s="50" t="n"/>
      <c r="C54" s="50" t="n">
        <v>4.1724383</v>
      </c>
      <c r="D54" s="50" t="n">
        <v>4.1724383</v>
      </c>
    </row>
    <row r="56">
      <c r="A56" t="inlineStr">
        <is>
          <t>4. Bonus was declared during the month</t>
        </is>
      </c>
      <c r="B56" s="34" t="inlineStr">
        <is>
          <t>NIL</t>
        </is>
      </c>
    </row>
    <row r="57" ht="58" customHeight="1">
      <c r="A57" s="48" t="inlineStr">
        <is>
          <t>5. Investment in Repo of Corporate Debt Securities during the month ended October 31, 2025</t>
        </is>
      </c>
      <c r="B57" s="34" t="inlineStr">
        <is>
          <t>NIL</t>
        </is>
      </c>
    </row>
    <row r="58" ht="43.5" customHeight="1">
      <c r="A58" s="48" t="inlineStr">
        <is>
          <t>6. Investment in foreign securities/ADRs/GDRs at the end of the month</t>
        </is>
      </c>
      <c r="B58" s="34" t="inlineStr">
        <is>
          <t>NIL</t>
        </is>
      </c>
    </row>
    <row r="59">
      <c r="A59" t="inlineStr">
        <is>
          <t>7. Average Portfolio Maturity</t>
        </is>
      </c>
      <c r="B59" s="51" t="n">
        <v>0.005463</v>
      </c>
    </row>
    <row r="60" ht="72.5" customHeight="1">
      <c r="A60" s="48" t="inlineStr">
        <is>
          <t>8. Total gross exposure to derivative instruments (excluding reversed positions) at the end of the month (Rs. in Lakhs)</t>
        </is>
      </c>
      <c r="B60" s="34" t="inlineStr">
        <is>
          <t>NIL</t>
        </is>
      </c>
    </row>
    <row r="61">
      <c r="B61" s="34" t="n"/>
    </row>
    <row r="62" ht="58" customHeight="1">
      <c r="A62" s="48" t="inlineStr">
        <is>
          <t>9. Margin Deposits includes Margin money placed on derivatives other than margin money placed with bank</t>
        </is>
      </c>
      <c r="B62" s="34" t="inlineStr">
        <is>
          <t>NIL</t>
        </is>
      </c>
    </row>
    <row r="63" ht="58" customHeight="1">
      <c r="A63" s="48" t="inlineStr">
        <is>
          <t>10. Value of investment made by other schemes under same management (Rs. In Lakhs)</t>
        </is>
      </c>
      <c r="B63" t="inlineStr">
        <is>
          <t>NIL</t>
        </is>
      </c>
    </row>
    <row r="64" ht="43.5" customHeight="1">
      <c r="A64" s="48" t="inlineStr">
        <is>
          <t>11. Number of instance of deviation In valuation of securities</t>
        </is>
      </c>
      <c r="B64" s="34" t="inlineStr">
        <is>
          <t>NIL</t>
        </is>
      </c>
    </row>
    <row r="65" ht="43.5" customHeight="1">
      <c r="A65" s="48" t="inlineStr">
        <is>
          <t>12. Total value and percentage of illiquid equity shares / securities</t>
        </is>
      </c>
      <c r="B65" s="34" t="inlineStr">
        <is>
          <t>NIL</t>
        </is>
      </c>
    </row>
    <row r="67">
      <c r="A67" t="inlineStr">
        <is>
          <t>Portfolio Information</t>
        </is>
      </c>
    </row>
    <row r="68">
      <c r="A68" s="53" t="inlineStr">
        <is>
          <t>Scheme Name :</t>
        </is>
      </c>
      <c r="B68" s="53" t="inlineStr">
        <is>
          <t>EDELWEISS OVERNIGHT FUND</t>
        </is>
      </c>
    </row>
    <row r="69">
      <c r="A69" s="53" t="inlineStr">
        <is>
          <t>Description (if any)</t>
        </is>
      </c>
      <c r="B69" s="53" t="inlineStr">
        <is>
          <t>Overnight Fund</t>
        </is>
      </c>
    </row>
    <row r="70">
      <c r="A70" s="53" t="n"/>
      <c r="B70" s="53" t="n"/>
    </row>
    <row r="71">
      <c r="A71" s="53" t="inlineStr">
        <is>
          <t>Annualised Portfolio YTM* :</t>
        </is>
      </c>
      <c r="B71" s="54" t="n">
        <v>5.639960113623827</v>
      </c>
    </row>
    <row r="72">
      <c r="A72" s="53" t="n"/>
      <c r="B72" s="53" t="n"/>
    </row>
    <row r="73">
      <c r="A73" s="53" t="inlineStr">
        <is>
          <t>Macaulay Duration</t>
        </is>
      </c>
      <c r="B73" s="55" t="n">
        <v>0.008200000000000001</v>
      </c>
    </row>
    <row r="74">
      <c r="A74" s="53" t="inlineStr">
        <is>
          <t>Residual Maturity</t>
        </is>
      </c>
      <c r="B74" s="39" t="n">
        <v>0.005487011225733061</v>
      </c>
    </row>
    <row r="75">
      <c r="A75" s="53" t="n"/>
      <c r="B75" s="53" t="n"/>
    </row>
    <row r="76">
      <c r="A76" s="53" t="inlineStr">
        <is>
          <t xml:space="preserve">As on (Date) </t>
        </is>
      </c>
      <c r="B76" s="56" t="n">
        <v>45961</v>
      </c>
    </row>
    <row r="78" ht="70" customHeight="1">
      <c r="A78" s="82" t="inlineStr">
        <is>
          <t>Scheme Name</t>
        </is>
      </c>
      <c r="B78" s="82" t="inlineStr">
        <is>
          <t>Risk- O - Meter</t>
        </is>
      </c>
      <c r="C78" s="82" t="inlineStr">
        <is>
          <t>Benchmark of the Scheme</t>
        </is>
      </c>
      <c r="D78" s="82" t="inlineStr">
        <is>
          <t>Benchmark Risk-o-meter</t>
        </is>
      </c>
    </row>
    <row r="79" ht="70" customHeight="1">
      <c r="A79" s="82" t="inlineStr">
        <is>
          <t>Edelweiss Overnight Fund</t>
        </is>
      </c>
      <c r="B79" s="82" t="n"/>
      <c r="C79" s="82" t="inlineStr">
        <is>
          <t>CRISIL Liquid Overnight Index (Tier I Benchmark)</t>
        </is>
      </c>
      <c r="D79" s="82" t="n"/>
      <c r="E7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G153"/>
  <sheetViews>
    <sheetView showGridLines="0" workbookViewId="0">
      <pane ySplit="4" topLeftCell="A107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MULTI CAP FUND AS ON OCTOBER 31, 2025</t>
        </is>
      </c>
    </row>
    <row r="2" ht="19.5" customHeight="1">
      <c r="A2" s="81" t="inlineStr">
        <is>
          <t>(An open-ended equity scheme investing across large cap, mid cap, small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1576607</v>
      </c>
      <c r="E8" s="14" t="n">
        <v>15565.84</v>
      </c>
      <c r="F8" s="15" t="n">
        <v>0.0501</v>
      </c>
      <c r="G8" s="15" t="n"/>
    </row>
    <row r="9">
      <c r="A9" s="12" t="inlineStr">
        <is>
          <t>ICICI Bank Ltd.</t>
        </is>
      </c>
      <c r="B9" s="30" t="inlineStr">
        <is>
          <t>INE090A01021</t>
        </is>
      </c>
      <c r="C9" s="30" t="inlineStr">
        <is>
          <t>Banks</t>
        </is>
      </c>
      <c r="D9" s="13" t="n">
        <v>802723</v>
      </c>
      <c r="E9" s="14" t="n">
        <v>10799.03</v>
      </c>
      <c r="F9" s="15" t="n">
        <v>0.0348</v>
      </c>
      <c r="G9" s="15" t="n"/>
    </row>
    <row r="10">
      <c r="A10" s="12" t="inlineStr">
        <is>
          <t>NTPC Ltd.</t>
        </is>
      </c>
      <c r="B10" s="30" t="inlineStr">
        <is>
          <t>INE733E01010</t>
        </is>
      </c>
      <c r="C10" s="30" t="inlineStr">
        <is>
          <t>Power</t>
        </is>
      </c>
      <c r="D10" s="13" t="n">
        <v>2173158</v>
      </c>
      <c r="E10" s="14" t="n">
        <v>7322.46</v>
      </c>
      <c r="F10" s="15" t="n">
        <v>0.0236</v>
      </c>
      <c r="G10" s="15" t="n"/>
    </row>
    <row r="11">
      <c r="A11" s="12" t="inlineStr">
        <is>
          <t>Larsen &amp; Toubro Ltd.</t>
        </is>
      </c>
      <c r="B11" s="30" t="inlineStr">
        <is>
          <t>INE018A01030</t>
        </is>
      </c>
      <c r="C11" s="30" t="inlineStr">
        <is>
          <t>Construction</t>
        </is>
      </c>
      <c r="D11" s="13" t="n">
        <v>180067</v>
      </c>
      <c r="E11" s="14" t="n">
        <v>7258.32</v>
      </c>
      <c r="F11" s="15" t="n">
        <v>0.0234</v>
      </c>
      <c r="G11" s="15" t="n"/>
    </row>
    <row r="12">
      <c r="A12" s="12" t="inlineStr">
        <is>
          <t>Radico Khaitan Ltd.</t>
        </is>
      </c>
      <c r="B12" s="30" t="inlineStr">
        <is>
          <t>INE944F01028</t>
        </is>
      </c>
      <c r="C12" s="30" t="inlineStr">
        <is>
          <t>Beverages</t>
        </is>
      </c>
      <c r="D12" s="13" t="n">
        <v>218974</v>
      </c>
      <c r="E12" s="14" t="n">
        <v>6857.17</v>
      </c>
      <c r="F12" s="15" t="n">
        <v>0.0221</v>
      </c>
      <c r="G12" s="15" t="n"/>
    </row>
    <row r="13">
      <c r="A13" s="12" t="inlineStr">
        <is>
          <t>Reliance Industries Ltd.</t>
        </is>
      </c>
      <c r="B13" s="30" t="inlineStr">
        <is>
          <t>INE002A01018</t>
        </is>
      </c>
      <c r="C13" s="30" t="inlineStr">
        <is>
          <t>Petroleum Products</t>
        </is>
      </c>
      <c r="D13" s="13" t="n">
        <v>428053</v>
      </c>
      <c r="E13" s="14" t="n">
        <v>6362.58</v>
      </c>
      <c r="F13" s="15" t="n">
        <v>0.0205</v>
      </c>
      <c r="G13" s="15" t="n"/>
    </row>
    <row r="14">
      <c r="A14" s="12" t="inlineStr">
        <is>
          <t>Navin Fluorine International Ltd.</t>
        </is>
      </c>
      <c r="B14" s="30" t="inlineStr">
        <is>
          <t>INE048G01026</t>
        </is>
      </c>
      <c r="C14" s="30" t="inlineStr">
        <is>
          <t>Chemicals &amp; Petrochemicals</t>
        </is>
      </c>
      <c r="D14" s="13" t="n">
        <v>110229</v>
      </c>
      <c r="E14" s="14" t="n">
        <v>6269.16</v>
      </c>
      <c r="F14" s="15" t="n">
        <v>0.0202</v>
      </c>
      <c r="G14" s="15" t="n"/>
    </row>
    <row r="15">
      <c r="A15" s="12" t="inlineStr">
        <is>
          <t>Multi Commodity Exchange Of India Ltd.</t>
        </is>
      </c>
      <c r="B15" s="30" t="inlineStr">
        <is>
          <t>INE745G01035</t>
        </is>
      </c>
      <c r="C15" s="30" t="inlineStr">
        <is>
          <t>Capital Markets</t>
        </is>
      </c>
      <c r="D15" s="13" t="n">
        <v>64883</v>
      </c>
      <c r="E15" s="14" t="n">
        <v>5997.46</v>
      </c>
      <c r="F15" s="15" t="n">
        <v>0.0193</v>
      </c>
      <c r="G15" s="15" t="n"/>
    </row>
    <row r="16">
      <c r="A16" s="12" t="inlineStr">
        <is>
          <t>CEAT Ltd.</t>
        </is>
      </c>
      <c r="B16" s="30" t="inlineStr">
        <is>
          <t>INE482A01020</t>
        </is>
      </c>
      <c r="C16" s="30" t="inlineStr">
        <is>
          <t>Auto Components</t>
        </is>
      </c>
      <c r="D16" s="13" t="n">
        <v>148138</v>
      </c>
      <c r="E16" s="14" t="n">
        <v>5973.96</v>
      </c>
      <c r="F16" s="15" t="n">
        <v>0.0192</v>
      </c>
      <c r="G16" s="15" t="n"/>
    </row>
    <row r="17">
      <c r="A17" s="12" t="inlineStr">
        <is>
          <t>Infosys Ltd.</t>
        </is>
      </c>
      <c r="B17" s="30" t="inlineStr">
        <is>
          <t>INE009A01021</t>
        </is>
      </c>
      <c r="C17" s="30" t="inlineStr">
        <is>
          <t>IT - Software</t>
        </is>
      </c>
      <c r="D17" s="13" t="n">
        <v>401721</v>
      </c>
      <c r="E17" s="14" t="n">
        <v>5954.71</v>
      </c>
      <c r="F17" s="15" t="n">
        <v>0.0192</v>
      </c>
      <c r="G17" s="15" t="n"/>
    </row>
    <row r="18">
      <c r="A18" s="12" t="inlineStr">
        <is>
          <t>Tata Steel Ltd.</t>
        </is>
      </c>
      <c r="B18" s="30" t="inlineStr">
        <is>
          <t>INE081A01020</t>
        </is>
      </c>
      <c r="C18" s="30" t="inlineStr">
        <is>
          <t>Ferrous Metals</t>
        </is>
      </c>
      <c r="D18" s="13" t="n">
        <v>2995570</v>
      </c>
      <c r="E18" s="14" t="n">
        <v>5477.1</v>
      </c>
      <c r="F18" s="15" t="n">
        <v>0.0176</v>
      </c>
      <c r="G18" s="15" t="n"/>
    </row>
    <row r="19">
      <c r="A19" s="12" t="inlineStr">
        <is>
          <t>Bharti Airtel Ltd.</t>
        </is>
      </c>
      <c r="B19" s="30" t="inlineStr">
        <is>
          <t>INE397D01024</t>
        </is>
      </c>
      <c r="C19" s="30" t="inlineStr">
        <is>
          <t>Telecom - Services</t>
        </is>
      </c>
      <c r="D19" s="13" t="n">
        <v>251398</v>
      </c>
      <c r="E19" s="14" t="n">
        <v>5164.97</v>
      </c>
      <c r="F19" s="15" t="n">
        <v>0.0166</v>
      </c>
      <c r="G19" s="15" t="n"/>
    </row>
    <row r="20">
      <c r="A20" s="12" t="inlineStr">
        <is>
          <t>Bikaji Foods International Ltd.</t>
        </is>
      </c>
      <c r="B20" s="30" t="inlineStr">
        <is>
          <t>INE00E101023</t>
        </is>
      </c>
      <c r="C20" s="30" t="inlineStr">
        <is>
          <t>Food Products</t>
        </is>
      </c>
      <c r="D20" s="13" t="n">
        <v>654168</v>
      </c>
      <c r="E20" s="14" t="n">
        <v>4779.35</v>
      </c>
      <c r="F20" s="15" t="n">
        <v>0.0154</v>
      </c>
      <c r="G20" s="15" t="n"/>
    </row>
    <row r="21">
      <c r="A21" s="12" t="inlineStr">
        <is>
          <t>Karur Vysya Bank Ltd.</t>
        </is>
      </c>
      <c r="B21" s="30" t="inlineStr">
        <is>
          <t>INE036D01028</t>
        </is>
      </c>
      <c r="C21" s="30" t="inlineStr">
        <is>
          <t>Banks</t>
        </is>
      </c>
      <c r="D21" s="13" t="n">
        <v>1953273</v>
      </c>
      <c r="E21" s="14" t="n">
        <v>4749.38</v>
      </c>
      <c r="F21" s="15" t="n">
        <v>0.0153</v>
      </c>
      <c r="G21" s="15" t="n"/>
    </row>
    <row r="22">
      <c r="A22" s="12" t="inlineStr">
        <is>
          <t>Mahindra &amp; Mahindra Ltd.</t>
        </is>
      </c>
      <c r="B22" s="30" t="inlineStr">
        <is>
          <t>INE101A01026</t>
        </is>
      </c>
      <c r="C22" s="30" t="inlineStr">
        <is>
          <t>Automobiles</t>
        </is>
      </c>
      <c r="D22" s="13" t="n">
        <v>134544</v>
      </c>
      <c r="E22" s="14" t="n">
        <v>4691.82</v>
      </c>
      <c r="F22" s="15" t="n">
        <v>0.0151</v>
      </c>
      <c r="G22" s="15" t="n"/>
    </row>
    <row r="23">
      <c r="A23" s="12" t="inlineStr">
        <is>
          <t>Coforge Ltd.</t>
        </is>
      </c>
      <c r="B23" s="30" t="inlineStr">
        <is>
          <t>INE591G01025</t>
        </is>
      </c>
      <c r="C23" s="30" t="inlineStr">
        <is>
          <t>IT - Software</t>
        </is>
      </c>
      <c r="D23" s="13" t="n">
        <v>260703</v>
      </c>
      <c r="E23" s="14" t="n">
        <v>4635.56</v>
      </c>
      <c r="F23" s="15" t="n">
        <v>0.0149</v>
      </c>
      <c r="G23" s="15" t="n"/>
    </row>
    <row r="24">
      <c r="A24" s="12" t="inlineStr">
        <is>
          <t>Home First Finance Company India Ltd.</t>
        </is>
      </c>
      <c r="B24" s="30" t="inlineStr">
        <is>
          <t>INE481N01025</t>
        </is>
      </c>
      <c r="C24" s="30" t="inlineStr">
        <is>
          <t>Finance</t>
        </is>
      </c>
      <c r="D24" s="13" t="n">
        <v>379072</v>
      </c>
      <c r="E24" s="14" t="n">
        <v>4530.29</v>
      </c>
      <c r="F24" s="15" t="n">
        <v>0.0146</v>
      </c>
      <c r="G24" s="15" t="n"/>
    </row>
    <row r="25">
      <c r="A25" s="12" t="inlineStr">
        <is>
          <t>State Bank of India</t>
        </is>
      </c>
      <c r="B25" s="30" t="inlineStr">
        <is>
          <t>INE062A01020</t>
        </is>
      </c>
      <c r="C25" s="30" t="inlineStr">
        <is>
          <t>Banks</t>
        </is>
      </c>
      <c r="D25" s="13" t="n">
        <v>469614</v>
      </c>
      <c r="E25" s="14" t="n">
        <v>4400.28</v>
      </c>
      <c r="F25" s="15" t="n">
        <v>0.0142</v>
      </c>
      <c r="G25" s="15" t="n"/>
    </row>
    <row r="26">
      <c r="A26" s="12" t="inlineStr">
        <is>
          <t>Bajaj Finance Ltd.</t>
        </is>
      </c>
      <c r="B26" s="30" t="inlineStr">
        <is>
          <t>INE296A01032</t>
        </is>
      </c>
      <c r="C26" s="30" t="inlineStr">
        <is>
          <t>Finance</t>
        </is>
      </c>
      <c r="D26" s="13" t="n">
        <v>418312</v>
      </c>
      <c r="E26" s="14" t="n">
        <v>4362.16</v>
      </c>
      <c r="F26" s="15" t="n">
        <v>0.0141</v>
      </c>
      <c r="G26" s="15" t="n"/>
    </row>
    <row r="27">
      <c r="A27" s="12" t="inlineStr">
        <is>
          <t>Chalet Hotels Ltd.</t>
        </is>
      </c>
      <c r="B27" s="30" t="inlineStr">
        <is>
          <t>INE427F01016</t>
        </is>
      </c>
      <c r="C27" s="30" t="inlineStr">
        <is>
          <t>Leisure Services</t>
        </is>
      </c>
      <c r="D27" s="13" t="n">
        <v>454440</v>
      </c>
      <c r="E27" s="14" t="n">
        <v>4316.04</v>
      </c>
      <c r="F27" s="15" t="n">
        <v>0.0139</v>
      </c>
      <c r="G27" s="15" t="n"/>
    </row>
    <row r="28">
      <c r="A28" s="12" t="inlineStr">
        <is>
          <t>Krishna Inst of Medical Sciences Ltd.</t>
        </is>
      </c>
      <c r="B28" s="30" t="inlineStr">
        <is>
          <t>INE967H01025</t>
        </is>
      </c>
      <c r="C28" s="30" t="inlineStr">
        <is>
          <t>Healthcare Services</t>
        </is>
      </c>
      <c r="D28" s="13" t="n">
        <v>597216</v>
      </c>
      <c r="E28" s="14" t="n">
        <v>4306.23</v>
      </c>
      <c r="F28" s="15" t="n">
        <v>0.0139</v>
      </c>
      <c r="G28" s="15" t="n"/>
    </row>
    <row r="29">
      <c r="A29" s="12" t="inlineStr">
        <is>
          <t>Shriram Finance Ltd.</t>
        </is>
      </c>
      <c r="B29" s="30" t="inlineStr">
        <is>
          <t>INE721A01047</t>
        </is>
      </c>
      <c r="C29" s="30" t="inlineStr">
        <is>
          <t>Finance</t>
        </is>
      </c>
      <c r="D29" s="13" t="n">
        <v>515748</v>
      </c>
      <c r="E29" s="14" t="n">
        <v>3862.44</v>
      </c>
      <c r="F29" s="15" t="n">
        <v>0.0124</v>
      </c>
      <c r="G29" s="15" t="n"/>
    </row>
    <row r="30">
      <c r="A30" s="12" t="inlineStr">
        <is>
          <t>Divi's Laboratories Ltd.</t>
        </is>
      </c>
      <c r="B30" s="30" t="inlineStr">
        <is>
          <t>INE361B01024</t>
        </is>
      </c>
      <c r="C30" s="30" t="inlineStr">
        <is>
          <t>Pharmaceuticals &amp; Biotechnology</t>
        </is>
      </c>
      <c r="D30" s="13" t="n">
        <v>55707</v>
      </c>
      <c r="E30" s="14" t="n">
        <v>3753.54</v>
      </c>
      <c r="F30" s="15" t="n">
        <v>0.0121</v>
      </c>
      <c r="G30" s="15" t="n"/>
    </row>
    <row r="31">
      <c r="A31" s="12" t="inlineStr">
        <is>
          <t>Titan Company Ltd.</t>
        </is>
      </c>
      <c r="B31" s="30" t="inlineStr">
        <is>
          <t>INE280A01028</t>
        </is>
      </c>
      <c r="C31" s="30" t="inlineStr">
        <is>
          <t>Consumer Durables</t>
        </is>
      </c>
      <c r="D31" s="13" t="n">
        <v>99175</v>
      </c>
      <c r="E31" s="14" t="n">
        <v>3715.79</v>
      </c>
      <c r="F31" s="15" t="n">
        <v>0.012</v>
      </c>
      <c r="G31" s="15" t="n"/>
    </row>
    <row r="32">
      <c r="A32" s="12" t="inlineStr">
        <is>
          <t>Indian Bank</t>
        </is>
      </c>
      <c r="B32" s="30" t="inlineStr">
        <is>
          <t>INE562A01011</t>
        </is>
      </c>
      <c r="C32" s="30" t="inlineStr">
        <is>
          <t>Banks</t>
        </is>
      </c>
      <c r="D32" s="13" t="n">
        <v>423456</v>
      </c>
      <c r="E32" s="14" t="n">
        <v>3636.22</v>
      </c>
      <c r="F32" s="15" t="n">
        <v>0.0117</v>
      </c>
      <c r="G32" s="15" t="n"/>
    </row>
    <row r="33">
      <c r="A33" s="12" t="inlineStr">
        <is>
          <t>Solar Industries India Ltd.</t>
        </is>
      </c>
      <c r="B33" s="30" t="inlineStr">
        <is>
          <t>INE343H01029</t>
        </is>
      </c>
      <c r="C33" s="30" t="inlineStr">
        <is>
          <t>Chemicals &amp; Petrochemicals</t>
        </is>
      </c>
      <c r="D33" s="13" t="n">
        <v>25889</v>
      </c>
      <c r="E33" s="14" t="n">
        <v>3592.88</v>
      </c>
      <c r="F33" s="15" t="n">
        <v>0.0116</v>
      </c>
      <c r="G33" s="15" t="n"/>
    </row>
    <row r="34">
      <c r="A34" s="12" t="inlineStr">
        <is>
          <t>Firstsource Solutions Ltd.</t>
        </is>
      </c>
      <c r="B34" s="30" t="inlineStr">
        <is>
          <t>INE684F01012</t>
        </is>
      </c>
      <c r="C34" s="30" t="inlineStr">
        <is>
          <t>Commercial Services &amp; Supplies</t>
        </is>
      </c>
      <c r="D34" s="13" t="n">
        <v>1010778</v>
      </c>
      <c r="E34" s="14" t="n">
        <v>3577.14</v>
      </c>
      <c r="F34" s="15" t="n">
        <v>0.0115</v>
      </c>
      <c r="G34" s="15" t="n"/>
    </row>
    <row r="35">
      <c r="A35" s="12" t="inlineStr">
        <is>
          <t>KFIN Technologies Ltd.</t>
        </is>
      </c>
      <c r="B35" s="30" t="inlineStr">
        <is>
          <t>INE138Y01010</t>
        </is>
      </c>
      <c r="C35" s="30" t="inlineStr">
        <is>
          <t>Capital Markets</t>
        </is>
      </c>
      <c r="D35" s="13" t="n">
        <v>321560</v>
      </c>
      <c r="E35" s="14" t="n">
        <v>3531.05</v>
      </c>
      <c r="F35" s="15" t="n">
        <v>0.0114</v>
      </c>
      <c r="G35" s="15" t="n"/>
    </row>
    <row r="36">
      <c r="A36" s="12" t="inlineStr">
        <is>
          <t>TVS Motor Company Ltd.</t>
        </is>
      </c>
      <c r="B36" s="30" t="inlineStr">
        <is>
          <t>INE494B01023</t>
        </is>
      </c>
      <c r="C36" s="30" t="inlineStr">
        <is>
          <t>Automobiles</t>
        </is>
      </c>
      <c r="D36" s="13" t="n">
        <v>99245</v>
      </c>
      <c r="E36" s="14" t="n">
        <v>3482.21</v>
      </c>
      <c r="F36" s="15" t="n">
        <v>0.0112</v>
      </c>
      <c r="G36" s="15" t="n"/>
    </row>
    <row r="37">
      <c r="A37" s="12" t="inlineStr">
        <is>
          <t>City Union Bank Ltd.</t>
        </is>
      </c>
      <c r="B37" s="30" t="inlineStr">
        <is>
          <t>INE491A01021</t>
        </is>
      </c>
      <c r="C37" s="30" t="inlineStr">
        <is>
          <t>Banks</t>
        </is>
      </c>
      <c r="D37" s="13" t="n">
        <v>1461100</v>
      </c>
      <c r="E37" s="14" t="n">
        <v>3341.1</v>
      </c>
      <c r="F37" s="15" t="n">
        <v>0.0108</v>
      </c>
      <c r="G37" s="15" t="n"/>
    </row>
    <row r="38">
      <c r="A38" s="12" t="inlineStr">
        <is>
          <t>Maruti Suzuki India Ltd.</t>
        </is>
      </c>
      <c r="B38" s="30" t="inlineStr">
        <is>
          <t>INE585B01010</t>
        </is>
      </c>
      <c r="C38" s="30" t="inlineStr">
        <is>
          <t>Automobiles</t>
        </is>
      </c>
      <c r="D38" s="13" t="n">
        <v>20353</v>
      </c>
      <c r="E38" s="14" t="n">
        <v>3294.34</v>
      </c>
      <c r="F38" s="15" t="n">
        <v>0.0106</v>
      </c>
      <c r="G38" s="15" t="n"/>
    </row>
    <row r="39">
      <c r="A39" s="12" t="inlineStr">
        <is>
          <t>Oil India Ltd.</t>
        </is>
      </c>
      <c r="B39" s="30" t="inlineStr">
        <is>
          <t>INE274J01014</t>
        </is>
      </c>
      <c r="C39" s="30" t="inlineStr">
        <is>
          <t>Oil</t>
        </is>
      </c>
      <c r="D39" s="13" t="n">
        <v>753549</v>
      </c>
      <c r="E39" s="14" t="n">
        <v>3265.5</v>
      </c>
      <c r="F39" s="15" t="n">
        <v>0.0105</v>
      </c>
      <c r="G39" s="15" t="n"/>
    </row>
    <row r="40">
      <c r="A40" s="12" t="inlineStr">
        <is>
          <t>PNB Housing Finance Ltd.</t>
        </is>
      </c>
      <c r="B40" s="30" t="inlineStr">
        <is>
          <t>INE572E01012</t>
        </is>
      </c>
      <c r="C40" s="30" t="inlineStr">
        <is>
          <t>Finance</t>
        </is>
      </c>
      <c r="D40" s="13" t="n">
        <v>351450</v>
      </c>
      <c r="E40" s="14" t="n">
        <v>3263.92</v>
      </c>
      <c r="F40" s="15" t="n">
        <v>0.0105</v>
      </c>
      <c r="G40" s="15" t="n"/>
    </row>
    <row r="41">
      <c r="A41" s="12" t="inlineStr">
        <is>
          <t>Dixon Technologies (India) Ltd.</t>
        </is>
      </c>
      <c r="B41" s="30" t="inlineStr">
        <is>
          <t>INE935N01020</t>
        </is>
      </c>
      <c r="C41" s="30" t="inlineStr">
        <is>
          <t>Consumer Durables</t>
        </is>
      </c>
      <c r="D41" s="13" t="n">
        <v>20999</v>
      </c>
      <c r="E41" s="14" t="n">
        <v>3253.59</v>
      </c>
      <c r="F41" s="15" t="n">
        <v>0.0105</v>
      </c>
      <c r="G41" s="15" t="n"/>
    </row>
    <row r="42">
      <c r="A42" s="12" t="inlineStr">
        <is>
          <t>Hindustan Petroleum Corporation Ltd.</t>
        </is>
      </c>
      <c r="B42" s="30" t="inlineStr">
        <is>
          <t>INE094A01015</t>
        </is>
      </c>
      <c r="C42" s="30" t="inlineStr">
        <is>
          <t>Petroleum Products</t>
        </is>
      </c>
      <c r="D42" s="13" t="n">
        <v>670482</v>
      </c>
      <c r="E42" s="14" t="n">
        <v>3191.49</v>
      </c>
      <c r="F42" s="15" t="n">
        <v>0.0103</v>
      </c>
      <c r="G42" s="15" t="n"/>
    </row>
    <row r="43">
      <c r="A43" s="12" t="inlineStr">
        <is>
          <t>Creditaccess Grameen Ltd.</t>
        </is>
      </c>
      <c r="B43" s="30" t="inlineStr">
        <is>
          <t>INE741K01010</t>
        </is>
      </c>
      <c r="C43" s="30" t="inlineStr">
        <is>
          <t>Finance</t>
        </is>
      </c>
      <c r="D43" s="13" t="n">
        <v>223718</v>
      </c>
      <c r="E43" s="14" t="n">
        <v>3184.85</v>
      </c>
      <c r="F43" s="15" t="n">
        <v>0.0103</v>
      </c>
      <c r="G43" s="15" t="n"/>
    </row>
    <row r="44">
      <c r="A44" s="12" t="inlineStr">
        <is>
          <t>Bharat Electronics Ltd.</t>
        </is>
      </c>
      <c r="B44" s="30" t="inlineStr">
        <is>
          <t>INE263A01024</t>
        </is>
      </c>
      <c r="C44" s="30" t="inlineStr">
        <is>
          <t>Aerospace &amp; Defense</t>
        </is>
      </c>
      <c r="D44" s="13" t="n">
        <v>741813</v>
      </c>
      <c r="E44" s="14" t="n">
        <v>3160.87</v>
      </c>
      <c r="F44" s="15" t="n">
        <v>0.0102</v>
      </c>
      <c r="G44" s="15" t="n"/>
    </row>
    <row r="45">
      <c r="A45" s="12" t="inlineStr">
        <is>
          <t>Persistent Systems Ltd.</t>
        </is>
      </c>
      <c r="B45" s="30" t="inlineStr">
        <is>
          <t>INE262H01021</t>
        </is>
      </c>
      <c r="C45" s="30" t="inlineStr">
        <is>
          <t>IT - Software</t>
        </is>
      </c>
      <c r="D45" s="13" t="n">
        <v>53354</v>
      </c>
      <c r="E45" s="14" t="n">
        <v>3156.74</v>
      </c>
      <c r="F45" s="15" t="n">
        <v>0.0102</v>
      </c>
      <c r="G45" s="15" t="n"/>
    </row>
    <row r="46">
      <c r="A46" s="12" t="inlineStr">
        <is>
          <t>Sundaram Finance Ltd.</t>
        </is>
      </c>
      <c r="B46" s="30" t="inlineStr">
        <is>
          <t>INE660A01013</t>
        </is>
      </c>
      <c r="C46" s="30" t="inlineStr">
        <is>
          <t>Finance</t>
        </is>
      </c>
      <c r="D46" s="13" t="n">
        <v>67027</v>
      </c>
      <c r="E46" s="14" t="n">
        <v>3079.56</v>
      </c>
      <c r="F46" s="15" t="n">
        <v>0.009900000000000001</v>
      </c>
      <c r="G46" s="15" t="n"/>
    </row>
    <row r="47">
      <c r="A47" s="12" t="inlineStr">
        <is>
          <t>Fortis Healthcare Ltd.</t>
        </is>
      </c>
      <c r="B47" s="30" t="inlineStr">
        <is>
          <t>INE061F01013</t>
        </is>
      </c>
      <c r="C47" s="30" t="inlineStr">
        <is>
          <t>Healthcare Services</t>
        </is>
      </c>
      <c r="D47" s="13" t="n">
        <v>293414</v>
      </c>
      <c r="E47" s="14" t="n">
        <v>3001.77</v>
      </c>
      <c r="F47" s="15" t="n">
        <v>0.0097</v>
      </c>
      <c r="G47" s="15" t="n"/>
    </row>
    <row r="48">
      <c r="A48" s="12" t="inlineStr">
        <is>
          <t>NMDC Ltd.</t>
        </is>
      </c>
      <c r="B48" s="30" t="inlineStr">
        <is>
          <t>INE584A01023</t>
        </is>
      </c>
      <c r="C48" s="30" t="inlineStr">
        <is>
          <t>Minerals &amp; Mining</t>
        </is>
      </c>
      <c r="D48" s="13" t="n">
        <v>3916042</v>
      </c>
      <c r="E48" s="14" t="n">
        <v>2967.97</v>
      </c>
      <c r="F48" s="15" t="n">
        <v>0.009599999999999999</v>
      </c>
      <c r="G48" s="15" t="n"/>
    </row>
    <row r="49">
      <c r="A49" s="12" t="inlineStr">
        <is>
          <t>KEI Industries Ltd.</t>
        </is>
      </c>
      <c r="B49" s="30" t="inlineStr">
        <is>
          <t>INE878B01027</t>
        </is>
      </c>
      <c r="C49" s="30" t="inlineStr">
        <is>
          <t>Industrial Products</t>
        </is>
      </c>
      <c r="D49" s="13" t="n">
        <v>72496</v>
      </c>
      <c r="E49" s="14" t="n">
        <v>2923.04</v>
      </c>
      <c r="F49" s="15" t="n">
        <v>0.0094</v>
      </c>
      <c r="G49" s="15" t="n"/>
    </row>
    <row r="50">
      <c r="A50" s="12" t="inlineStr">
        <is>
          <t>The Federal Bank Ltd.</t>
        </is>
      </c>
      <c r="B50" s="30" t="inlineStr">
        <is>
          <t>INE171A01029</t>
        </is>
      </c>
      <c r="C50" s="30" t="inlineStr">
        <is>
          <t>Banks</t>
        </is>
      </c>
      <c r="D50" s="13" t="n">
        <v>1214957</v>
      </c>
      <c r="E50" s="14" t="n">
        <v>2874.71</v>
      </c>
      <c r="F50" s="15" t="n">
        <v>0.009299999999999999</v>
      </c>
      <c r="G50" s="15" t="n"/>
    </row>
    <row r="51">
      <c r="A51" s="12" t="inlineStr">
        <is>
          <t>LG Electronics India Ltd.</t>
        </is>
      </c>
      <c r="B51" s="30" t="inlineStr">
        <is>
          <t>INE324D01010</t>
        </is>
      </c>
      <c r="C51" s="30" t="inlineStr">
        <is>
          <t>Consumer Durables</t>
        </is>
      </c>
      <c r="D51" s="13" t="n">
        <v>172206</v>
      </c>
      <c r="E51" s="14" t="n">
        <v>2864.82</v>
      </c>
      <c r="F51" s="15" t="n">
        <v>0.0092</v>
      </c>
      <c r="G51" s="15" t="n"/>
    </row>
    <row r="52">
      <c r="A52" s="12" t="inlineStr">
        <is>
          <t>Sumitomo Chemical India Ltd.</t>
        </is>
      </c>
      <c r="B52" s="30" t="inlineStr">
        <is>
          <t>INE258G01013</t>
        </is>
      </c>
      <c r="C52" s="30" t="inlineStr">
        <is>
          <t>Fertilizers &amp; Agrochemicals</t>
        </is>
      </c>
      <c r="D52" s="13" t="n">
        <v>552522</v>
      </c>
      <c r="E52" s="14" t="n">
        <v>2774.77</v>
      </c>
      <c r="F52" s="15" t="n">
        <v>0.0089</v>
      </c>
      <c r="G52" s="15" t="n"/>
    </row>
    <row r="53">
      <c r="A53" s="12" t="inlineStr">
        <is>
          <t>Eternal Ltd.</t>
        </is>
      </c>
      <c r="B53" s="30" t="inlineStr">
        <is>
          <t>INE758T01015</t>
        </is>
      </c>
      <c r="C53" s="30" t="inlineStr">
        <is>
          <t>Retailing</t>
        </is>
      </c>
      <c r="D53" s="13" t="n">
        <v>865301</v>
      </c>
      <c r="E53" s="14" t="n">
        <v>2749.49</v>
      </c>
      <c r="F53" s="15" t="n">
        <v>0.0089</v>
      </c>
      <c r="G53" s="15" t="n"/>
    </row>
    <row r="54">
      <c r="A54" s="12" t="inlineStr">
        <is>
          <t>Cohance Lifesciences Ltd.</t>
        </is>
      </c>
      <c r="B54" s="30" t="inlineStr">
        <is>
          <t>INE03QK01018</t>
        </is>
      </c>
      <c r="C54" s="30" t="inlineStr">
        <is>
          <t>Pharmaceuticals &amp; Biotechnology</t>
        </is>
      </c>
      <c r="D54" s="13" t="n">
        <v>362030</v>
      </c>
      <c r="E54" s="14" t="n">
        <v>2727.53</v>
      </c>
      <c r="F54" s="15" t="n">
        <v>0.008800000000000001</v>
      </c>
      <c r="G54" s="15" t="n"/>
    </row>
    <row r="55">
      <c r="A55" s="12" t="inlineStr">
        <is>
          <t>Marico Ltd.</t>
        </is>
      </c>
      <c r="B55" s="30" t="inlineStr">
        <is>
          <t>INE196A01026</t>
        </is>
      </c>
      <c r="C55" s="30" t="inlineStr">
        <is>
          <t>Agricultural Food &amp; other Products</t>
        </is>
      </c>
      <c r="D55" s="13" t="n">
        <v>373603</v>
      </c>
      <c r="E55" s="14" t="n">
        <v>2689.75</v>
      </c>
      <c r="F55" s="15" t="n">
        <v>0.008699999999999999</v>
      </c>
      <c r="G55" s="15" t="n"/>
    </row>
    <row r="56">
      <c r="A56" s="12" t="inlineStr">
        <is>
          <t>CG Power and Industrial Solutions Ltd.</t>
        </is>
      </c>
      <c r="B56" s="30" t="inlineStr">
        <is>
          <t>INE067A01029</t>
        </is>
      </c>
      <c r="C56" s="30" t="inlineStr">
        <is>
          <t>Electrical Equipment</t>
        </is>
      </c>
      <c r="D56" s="13" t="n">
        <v>360786</v>
      </c>
      <c r="E56" s="14" t="n">
        <v>2657.73</v>
      </c>
      <c r="F56" s="15" t="n">
        <v>0.0086</v>
      </c>
      <c r="G56" s="15" t="n"/>
    </row>
    <row r="57">
      <c r="A57" s="12" t="inlineStr">
        <is>
          <t>Rainbow Children's Medicare Ltd.</t>
        </is>
      </c>
      <c r="B57" s="30" t="inlineStr">
        <is>
          <t>INE961O01016</t>
        </is>
      </c>
      <c r="C57" s="30" t="inlineStr">
        <is>
          <t>Healthcare Services</t>
        </is>
      </c>
      <c r="D57" s="13" t="n">
        <v>191266</v>
      </c>
      <c r="E57" s="14" t="n">
        <v>2619.2</v>
      </c>
      <c r="F57" s="15" t="n">
        <v>0.008399999999999999</v>
      </c>
      <c r="G57" s="15" t="n"/>
    </row>
    <row r="58">
      <c r="A58" s="12" t="inlineStr">
        <is>
          <t>Hindalco Industries Ltd.</t>
        </is>
      </c>
      <c r="B58" s="30" t="inlineStr">
        <is>
          <t>INE038A01020</t>
        </is>
      </c>
      <c r="C58" s="30" t="inlineStr">
        <is>
          <t>Non - Ferrous Metals</t>
        </is>
      </c>
      <c r="D58" s="13" t="n">
        <v>303470</v>
      </c>
      <c r="E58" s="14" t="n">
        <v>2572.97</v>
      </c>
      <c r="F58" s="15" t="n">
        <v>0.0083</v>
      </c>
      <c r="G58" s="15" t="n"/>
    </row>
    <row r="59">
      <c r="A59" s="12" t="inlineStr">
        <is>
          <t>Tata Capital Ltd.</t>
        </is>
      </c>
      <c r="B59" s="30" t="inlineStr">
        <is>
          <t>INE976I01016</t>
        </is>
      </c>
      <c r="C59" s="30" t="inlineStr">
        <is>
          <t>Finance</t>
        </is>
      </c>
      <c r="D59" s="13" t="n">
        <v>767372</v>
      </c>
      <c r="E59" s="14" t="n">
        <v>2511.61</v>
      </c>
      <c r="F59" s="15" t="n">
        <v>0.0081</v>
      </c>
      <c r="G59" s="15" t="n"/>
    </row>
    <row r="60">
      <c r="A60" s="12" t="inlineStr">
        <is>
          <t>Kotak Mahindra Bank Ltd.</t>
        </is>
      </c>
      <c r="B60" s="30" t="inlineStr">
        <is>
          <t>INE237A01028</t>
        </is>
      </c>
      <c r="C60" s="30" t="inlineStr">
        <is>
          <t>Banks</t>
        </is>
      </c>
      <c r="D60" s="13" t="n">
        <v>118112</v>
      </c>
      <c r="E60" s="14" t="n">
        <v>2482.95</v>
      </c>
      <c r="F60" s="15" t="n">
        <v>0.008</v>
      </c>
      <c r="G60" s="15" t="n"/>
    </row>
    <row r="61">
      <c r="A61" s="12" t="inlineStr">
        <is>
          <t>Kaynes Technology India Ltd.</t>
        </is>
      </c>
      <c r="B61" s="30" t="inlineStr">
        <is>
          <t>INE918Z01012</t>
        </is>
      </c>
      <c r="C61" s="30" t="inlineStr">
        <is>
          <t>Industrial Manufacturing</t>
        </is>
      </c>
      <c r="D61" s="13" t="n">
        <v>36521</v>
      </c>
      <c r="E61" s="14" t="n">
        <v>2448.55</v>
      </c>
      <c r="F61" s="15" t="n">
        <v>0.007900000000000001</v>
      </c>
      <c r="G61" s="15" t="n"/>
    </row>
    <row r="62">
      <c r="A62" s="12" t="inlineStr">
        <is>
          <t>Max Financial Services Ltd.</t>
        </is>
      </c>
      <c r="B62" s="30" t="inlineStr">
        <is>
          <t>INE180A01020</t>
        </is>
      </c>
      <c r="C62" s="30" t="inlineStr">
        <is>
          <t>Insurance</t>
        </is>
      </c>
      <c r="D62" s="13" t="n">
        <v>157885</v>
      </c>
      <c r="E62" s="14" t="n">
        <v>2441.69</v>
      </c>
      <c r="F62" s="15" t="n">
        <v>0.007900000000000001</v>
      </c>
      <c r="G62" s="15" t="n"/>
    </row>
    <row r="63">
      <c r="A63" s="12" t="inlineStr">
        <is>
          <t>Triveni Turbine Ltd.</t>
        </is>
      </c>
      <c r="B63" s="30" t="inlineStr">
        <is>
          <t>INE152M01016</t>
        </is>
      </c>
      <c r="C63" s="30" t="inlineStr">
        <is>
          <t>Electrical Equipment</t>
        </is>
      </c>
      <c r="D63" s="13" t="n">
        <v>453746</v>
      </c>
      <c r="E63" s="14" t="n">
        <v>2428.9</v>
      </c>
      <c r="F63" s="15" t="n">
        <v>0.0078</v>
      </c>
      <c r="G63" s="15" t="n"/>
    </row>
    <row r="64">
      <c r="A64" s="12" t="inlineStr">
        <is>
          <t>Endurance Technologies Ltd.</t>
        </is>
      </c>
      <c r="B64" s="30" t="inlineStr">
        <is>
          <t>INE913H01037</t>
        </is>
      </c>
      <c r="C64" s="30" t="inlineStr">
        <is>
          <t>Auto Components</t>
        </is>
      </c>
      <c r="D64" s="13" t="n">
        <v>83521</v>
      </c>
      <c r="E64" s="14" t="n">
        <v>2370.83</v>
      </c>
      <c r="F64" s="15" t="n">
        <v>0.0076</v>
      </c>
      <c r="G64" s="15" t="n"/>
    </row>
    <row r="65">
      <c r="A65" s="12" t="inlineStr">
        <is>
          <t>Lupin Ltd.</t>
        </is>
      </c>
      <c r="B65" s="30" t="inlineStr">
        <is>
          <t>INE326A01037</t>
        </is>
      </c>
      <c r="C65" s="30" t="inlineStr">
        <is>
          <t>Pharmaceuticals &amp; Biotechnology</t>
        </is>
      </c>
      <c r="D65" s="13" t="n">
        <v>119113</v>
      </c>
      <c r="E65" s="14" t="n">
        <v>2338.78</v>
      </c>
      <c r="F65" s="15" t="n">
        <v>0.0075</v>
      </c>
      <c r="G65" s="15" t="n"/>
    </row>
    <row r="66">
      <c r="A66" s="12" t="inlineStr">
        <is>
          <t>HDFC Asset Management Company Ltd.</t>
        </is>
      </c>
      <c r="B66" s="30" t="inlineStr">
        <is>
          <t>INE127D01025</t>
        </is>
      </c>
      <c r="C66" s="30" t="inlineStr">
        <is>
          <t>Capital Markets</t>
        </is>
      </c>
      <c r="D66" s="13" t="n">
        <v>41827</v>
      </c>
      <c r="E66" s="14" t="n">
        <v>2249.87</v>
      </c>
      <c r="F66" s="15" t="n">
        <v>0.0072</v>
      </c>
      <c r="G66" s="15" t="n"/>
    </row>
    <row r="67">
      <c r="A67" s="12" t="inlineStr">
        <is>
          <t>Tech Mahindra Ltd.</t>
        </is>
      </c>
      <c r="B67" s="30" t="inlineStr">
        <is>
          <t>INE669C01036</t>
        </is>
      </c>
      <c r="C67" s="30" t="inlineStr">
        <is>
          <t>IT - Software</t>
        </is>
      </c>
      <c r="D67" s="13" t="n">
        <v>156681</v>
      </c>
      <c r="E67" s="14" t="n">
        <v>2231.76</v>
      </c>
      <c r="F67" s="15" t="n">
        <v>0.0072</v>
      </c>
      <c r="G67" s="15" t="n"/>
    </row>
    <row r="68">
      <c r="A68" s="12" t="inlineStr">
        <is>
          <t>Ultratech Cement Ltd.</t>
        </is>
      </c>
      <c r="B68" s="30" t="inlineStr">
        <is>
          <t>INE481G01011</t>
        </is>
      </c>
      <c r="C68" s="30" t="inlineStr">
        <is>
          <t>Cement &amp; Cement Products</t>
        </is>
      </c>
      <c r="D68" s="13" t="n">
        <v>18638</v>
      </c>
      <c r="E68" s="14" t="n">
        <v>2226.68</v>
      </c>
      <c r="F68" s="15" t="n">
        <v>0.0072</v>
      </c>
      <c r="G68" s="15" t="n"/>
    </row>
    <row r="69">
      <c r="A69" s="12" t="inlineStr">
        <is>
          <t>The Indian Hotels Company Ltd.</t>
        </is>
      </c>
      <c r="B69" s="30" t="inlineStr">
        <is>
          <t>INE053A01029</t>
        </is>
      </c>
      <c r="C69" s="30" t="inlineStr">
        <is>
          <t>Leisure Services</t>
        </is>
      </c>
      <c r="D69" s="13" t="n">
        <v>299738</v>
      </c>
      <c r="E69" s="14" t="n">
        <v>2223.46</v>
      </c>
      <c r="F69" s="15" t="n">
        <v>0.0072</v>
      </c>
      <c r="G69" s="15" t="n"/>
    </row>
    <row r="70">
      <c r="A70" s="12" t="inlineStr">
        <is>
          <t>Max Healthcare Institute Ltd.</t>
        </is>
      </c>
      <c r="B70" s="30" t="inlineStr">
        <is>
          <t>INE027H01010</t>
        </is>
      </c>
      <c r="C70" s="30" t="inlineStr">
        <is>
          <t>Healthcare Services</t>
        </is>
      </c>
      <c r="D70" s="13" t="n">
        <v>192448</v>
      </c>
      <c r="E70" s="14" t="n">
        <v>2208.92</v>
      </c>
      <c r="F70" s="15" t="n">
        <v>0.0071</v>
      </c>
      <c r="G70" s="15" t="n"/>
    </row>
    <row r="71">
      <c r="A71" s="12" t="inlineStr">
        <is>
          <t>Godrej Properties Ltd.</t>
        </is>
      </c>
      <c r="B71" s="30" t="inlineStr">
        <is>
          <t>INE484J01027</t>
        </is>
      </c>
      <c r="C71" s="30" t="inlineStr">
        <is>
          <t>Realty</t>
        </is>
      </c>
      <c r="D71" s="13" t="n">
        <v>92703</v>
      </c>
      <c r="E71" s="14" t="n">
        <v>2121.04</v>
      </c>
      <c r="F71" s="15" t="n">
        <v>0.0068</v>
      </c>
      <c r="G71" s="15" t="n"/>
    </row>
    <row r="72">
      <c r="A72" s="12" t="inlineStr">
        <is>
          <t>Brigade Enterprises Ltd.</t>
        </is>
      </c>
      <c r="B72" s="30" t="inlineStr">
        <is>
          <t>INE791I01019</t>
        </is>
      </c>
      <c r="C72" s="30" t="inlineStr">
        <is>
          <t>Realty</t>
        </is>
      </c>
      <c r="D72" s="13" t="n">
        <v>198670</v>
      </c>
      <c r="E72" s="14" t="n">
        <v>2061.6</v>
      </c>
      <c r="F72" s="15" t="n">
        <v>0.0066</v>
      </c>
      <c r="G72" s="15" t="n"/>
    </row>
    <row r="73">
      <c r="A73" s="12" t="inlineStr">
        <is>
          <t>Hindustan Unilever Ltd.</t>
        </is>
      </c>
      <c r="B73" s="30" t="inlineStr">
        <is>
          <t>INE030A01027</t>
        </is>
      </c>
      <c r="C73" s="30" t="inlineStr">
        <is>
          <t>Diversified FMCG</t>
        </is>
      </c>
      <c r="D73" s="13" t="n">
        <v>83499</v>
      </c>
      <c r="E73" s="14" t="n">
        <v>2058.67</v>
      </c>
      <c r="F73" s="15" t="n">
        <v>0.0066</v>
      </c>
      <c r="G73" s="15" t="n"/>
    </row>
    <row r="74">
      <c r="A74" s="12" t="inlineStr">
        <is>
          <t>The Phoenix Mills Ltd.</t>
        </is>
      </c>
      <c r="B74" s="30" t="inlineStr">
        <is>
          <t>INE211B01039</t>
        </is>
      </c>
      <c r="C74" s="30" t="inlineStr">
        <is>
          <t>Realty</t>
        </is>
      </c>
      <c r="D74" s="13" t="n">
        <v>118968</v>
      </c>
      <c r="E74" s="14" t="n">
        <v>2001.76</v>
      </c>
      <c r="F74" s="15" t="n">
        <v>0.0064</v>
      </c>
      <c r="G74" s="15" t="n"/>
    </row>
    <row r="75">
      <c r="A75" s="12" t="inlineStr">
        <is>
          <t>Muthoot Finance Ltd.</t>
        </is>
      </c>
      <c r="B75" s="30" t="inlineStr">
        <is>
          <t>INE414G01012</t>
        </is>
      </c>
      <c r="C75" s="30" t="inlineStr">
        <is>
          <t>Finance</t>
        </is>
      </c>
      <c r="D75" s="13" t="n">
        <v>61519</v>
      </c>
      <c r="E75" s="14" t="n">
        <v>1955.5</v>
      </c>
      <c r="F75" s="15" t="n">
        <v>0.0063</v>
      </c>
      <c r="G75" s="15" t="n"/>
    </row>
    <row r="76">
      <c r="A76" s="12" t="inlineStr">
        <is>
          <t>HCL Technologies Ltd.</t>
        </is>
      </c>
      <c r="B76" s="30" t="inlineStr">
        <is>
          <t>INE860A01027</t>
        </is>
      </c>
      <c r="C76" s="30" t="inlineStr">
        <is>
          <t>IT - Software</t>
        </is>
      </c>
      <c r="D76" s="13" t="n">
        <v>122158</v>
      </c>
      <c r="E76" s="14" t="n">
        <v>1883.07</v>
      </c>
      <c r="F76" s="15" t="n">
        <v>0.0061</v>
      </c>
      <c r="G76" s="15" t="n"/>
    </row>
    <row r="77">
      <c r="A77" s="12" t="inlineStr">
        <is>
          <t>Cholamandalam Financial Holdings Ltd.</t>
        </is>
      </c>
      <c r="B77" s="30" t="inlineStr">
        <is>
          <t>INE149A01033</t>
        </is>
      </c>
      <c r="C77" s="30" t="inlineStr">
        <is>
          <t>Finance</t>
        </is>
      </c>
      <c r="D77" s="13" t="n">
        <v>90268</v>
      </c>
      <c r="E77" s="14" t="n">
        <v>1726.47</v>
      </c>
      <c r="F77" s="15" t="n">
        <v>0.0056</v>
      </c>
      <c r="G77" s="15" t="n"/>
    </row>
    <row r="78">
      <c r="A78" s="12" t="inlineStr">
        <is>
          <t>Century Plyboards (India) Ltd.</t>
        </is>
      </c>
      <c r="B78" s="30" t="inlineStr">
        <is>
          <t>INE348B01021</t>
        </is>
      </c>
      <c r="C78" s="30" t="inlineStr">
        <is>
          <t>Consumer Durables</t>
        </is>
      </c>
      <c r="D78" s="13" t="n">
        <v>226127</v>
      </c>
      <c r="E78" s="14" t="n">
        <v>1706.02</v>
      </c>
      <c r="F78" s="15" t="n">
        <v>0.0055</v>
      </c>
      <c r="G78" s="15" t="n"/>
    </row>
    <row r="79">
      <c r="A79" s="12" t="inlineStr">
        <is>
          <t>PB Fintech Ltd.</t>
        </is>
      </c>
      <c r="B79" s="30" t="inlineStr">
        <is>
          <t>INE417T01026</t>
        </is>
      </c>
      <c r="C79" s="30" t="inlineStr">
        <is>
          <t>Financial Technology (Fintech)</t>
        </is>
      </c>
      <c r="D79" s="13" t="n">
        <v>94102</v>
      </c>
      <c r="E79" s="14" t="n">
        <v>1680.1</v>
      </c>
      <c r="F79" s="15" t="n">
        <v>0.0054</v>
      </c>
      <c r="G79" s="15" t="n"/>
    </row>
    <row r="80">
      <c r="A80" s="12" t="inlineStr">
        <is>
          <t>Vishal Mega Mart Ltd</t>
        </is>
      </c>
      <c r="B80" s="30" t="inlineStr">
        <is>
          <t>INE01EA01019</t>
        </is>
      </c>
      <c r="C80" s="30" t="inlineStr">
        <is>
          <t>Retailing</t>
        </is>
      </c>
      <c r="D80" s="13" t="n">
        <v>1144052</v>
      </c>
      <c r="E80" s="14" t="n">
        <v>1655.33</v>
      </c>
      <c r="F80" s="15" t="n">
        <v>0.0053</v>
      </c>
      <c r="G80" s="15" t="n"/>
    </row>
    <row r="81">
      <c r="A81" s="12" t="inlineStr">
        <is>
          <t>Eicher Motors Ltd.</t>
        </is>
      </c>
      <c r="B81" s="30" t="inlineStr">
        <is>
          <t>INE066A01021</t>
        </is>
      </c>
      <c r="C81" s="30" t="inlineStr">
        <is>
          <t>Automobiles</t>
        </is>
      </c>
      <c r="D81" s="13" t="n">
        <v>23474</v>
      </c>
      <c r="E81" s="14" t="n">
        <v>1644.82</v>
      </c>
      <c r="F81" s="15" t="n">
        <v>0.0053</v>
      </c>
      <c r="G81" s="15" t="n"/>
    </row>
    <row r="82">
      <c r="A82" s="12" t="inlineStr">
        <is>
          <t>Canara Bank</t>
        </is>
      </c>
      <c r="B82" s="30" t="inlineStr">
        <is>
          <t>INE476A01022</t>
        </is>
      </c>
      <c r="C82" s="30" t="inlineStr">
        <is>
          <t>Banks</t>
        </is>
      </c>
      <c r="D82" s="13" t="n">
        <v>1190992</v>
      </c>
      <c r="E82" s="14" t="n">
        <v>1631.54</v>
      </c>
      <c r="F82" s="15" t="n">
        <v>0.0053</v>
      </c>
      <c r="G82" s="15" t="n"/>
    </row>
    <row r="83">
      <c r="A83" s="12" t="inlineStr">
        <is>
          <t>IPCA Laboratories Ltd.</t>
        </is>
      </c>
      <c r="B83" s="30" t="inlineStr">
        <is>
          <t>INE571A01038</t>
        </is>
      </c>
      <c r="C83" s="30" t="inlineStr">
        <is>
          <t>Pharmaceuticals &amp; Biotechnology</t>
        </is>
      </c>
      <c r="D83" s="13" t="n">
        <v>126975</v>
      </c>
      <c r="E83" s="14" t="n">
        <v>1614.11</v>
      </c>
      <c r="F83" s="15" t="n">
        <v>0.0052</v>
      </c>
      <c r="G83" s="15" t="n"/>
    </row>
    <row r="84">
      <c r="A84" s="12" t="inlineStr">
        <is>
          <t>Ashok Leyland Ltd.</t>
        </is>
      </c>
      <c r="B84" s="30" t="inlineStr">
        <is>
          <t>INE208A01029</t>
        </is>
      </c>
      <c r="C84" s="30" t="inlineStr">
        <is>
          <t>Agricultural, Commercial &amp; Construction Vehicles</t>
        </is>
      </c>
      <c r="D84" s="13" t="n">
        <v>1127674</v>
      </c>
      <c r="E84" s="14" t="n">
        <v>1596</v>
      </c>
      <c r="F84" s="15" t="n">
        <v>0.0051</v>
      </c>
      <c r="G84" s="15" t="n"/>
    </row>
    <row r="85">
      <c r="A85" s="12" t="inlineStr">
        <is>
          <t>Escorts Kubota Ltd.</t>
        </is>
      </c>
      <c r="B85" s="30" t="inlineStr">
        <is>
          <t>INE042A01014</t>
        </is>
      </c>
      <c r="C85" s="30" t="inlineStr">
        <is>
          <t>Agricultural, Commercial &amp; Construction Vehicles</t>
        </is>
      </c>
      <c r="D85" s="13" t="n">
        <v>41837</v>
      </c>
      <c r="E85" s="14" t="n">
        <v>1584.16</v>
      </c>
      <c r="F85" s="15" t="n">
        <v>0.0051</v>
      </c>
      <c r="G85" s="15" t="n"/>
    </row>
    <row r="86">
      <c r="A86" s="12" t="inlineStr">
        <is>
          <t>Cholamandalam Investment &amp; Finance Company Ltd.</t>
        </is>
      </c>
      <c r="B86" s="30" t="inlineStr">
        <is>
          <t>INE121A01024</t>
        </is>
      </c>
      <c r="C86" s="30" t="inlineStr">
        <is>
          <t>Finance</t>
        </is>
      </c>
      <c r="D86" s="13" t="n">
        <v>91971</v>
      </c>
      <c r="E86" s="14" t="n">
        <v>1560.56</v>
      </c>
      <c r="F86" s="15" t="n">
        <v>0.005</v>
      </c>
      <c r="G86" s="15" t="n"/>
    </row>
    <row r="87">
      <c r="A87" s="12" t="inlineStr">
        <is>
          <t>GE Vernova T&amp;D India Limited</t>
        </is>
      </c>
      <c r="B87" s="30" t="inlineStr">
        <is>
          <t>INE200A01026</t>
        </is>
      </c>
      <c r="C87" s="30" t="inlineStr">
        <is>
          <t>Electrical Equipment</t>
        </is>
      </c>
      <c r="D87" s="13" t="n">
        <v>50202</v>
      </c>
      <c r="E87" s="14" t="n">
        <v>1524.84</v>
      </c>
      <c r="F87" s="15" t="n">
        <v>0.0049</v>
      </c>
      <c r="G87" s="15" t="n"/>
    </row>
    <row r="88">
      <c r="A88" s="12" t="inlineStr">
        <is>
          <t>Netweb Technologies India Ltd.</t>
        </is>
      </c>
      <c r="B88" s="30" t="inlineStr">
        <is>
          <t>INE0NT901020</t>
        </is>
      </c>
      <c r="C88" s="30" t="inlineStr">
        <is>
          <t>IT - Services</t>
        </is>
      </c>
      <c r="D88" s="13" t="n">
        <v>37230</v>
      </c>
      <c r="E88" s="14" t="n">
        <v>1503.27</v>
      </c>
      <c r="F88" s="15" t="n">
        <v>0.0048</v>
      </c>
      <c r="G88" s="15" t="n"/>
    </row>
    <row r="89">
      <c r="A89" s="12" t="inlineStr">
        <is>
          <t>Hindustan Aeronautics Ltd.</t>
        </is>
      </c>
      <c r="B89" s="30" t="inlineStr">
        <is>
          <t>INE066F01020</t>
        </is>
      </c>
      <c r="C89" s="30" t="inlineStr">
        <is>
          <t>Aerospace &amp; Defense</t>
        </is>
      </c>
      <c r="D89" s="13" t="n">
        <v>31007</v>
      </c>
      <c r="E89" s="14" t="n">
        <v>1451.07</v>
      </c>
      <c r="F89" s="15" t="n">
        <v>0.0047</v>
      </c>
      <c r="G89" s="15" t="n"/>
    </row>
    <row r="90">
      <c r="A90" s="12" t="inlineStr">
        <is>
          <t>Sun Pharmaceutical Industries Ltd.</t>
        </is>
      </c>
      <c r="B90" s="30" t="inlineStr">
        <is>
          <t>INE044A01036</t>
        </is>
      </c>
      <c r="C90" s="30" t="inlineStr">
        <is>
          <t>Pharmaceuticals &amp; Biotechnology</t>
        </is>
      </c>
      <c r="D90" s="13" t="n">
        <v>85385</v>
      </c>
      <c r="E90" s="14" t="n">
        <v>1443.6</v>
      </c>
      <c r="F90" s="15" t="n">
        <v>0.0047</v>
      </c>
      <c r="G90" s="15" t="n"/>
    </row>
    <row r="91">
      <c r="A91" s="12" t="inlineStr">
        <is>
          <t>K.P.R. Mill Ltd.</t>
        </is>
      </c>
      <c r="B91" s="30" t="inlineStr">
        <is>
          <t>INE930H01031</t>
        </is>
      </c>
      <c r="C91" s="30" t="inlineStr">
        <is>
          <t>Textiles &amp; Apparels</t>
        </is>
      </c>
      <c r="D91" s="13" t="n">
        <v>134700</v>
      </c>
      <c r="E91" s="14" t="n">
        <v>1440.48</v>
      </c>
      <c r="F91" s="15" t="n">
        <v>0.0046</v>
      </c>
      <c r="G91" s="15" t="n"/>
    </row>
    <row r="92">
      <c r="A92" s="12" t="inlineStr">
        <is>
          <t>Ajanta Pharma Ltd.</t>
        </is>
      </c>
      <c r="B92" s="30" t="inlineStr">
        <is>
          <t>INE031B01049</t>
        </is>
      </c>
      <c r="C92" s="30" t="inlineStr">
        <is>
          <t>Pharmaceuticals &amp; Biotechnology</t>
        </is>
      </c>
      <c r="D92" s="13" t="n">
        <v>56722</v>
      </c>
      <c r="E92" s="14" t="n">
        <v>1398.37</v>
      </c>
      <c r="F92" s="15" t="n">
        <v>0.0045</v>
      </c>
      <c r="G92" s="15" t="n"/>
    </row>
    <row r="93">
      <c r="A93" s="12" t="inlineStr">
        <is>
          <t>Alembic Pharmaceuticals Ltd.</t>
        </is>
      </c>
      <c r="B93" s="30" t="inlineStr">
        <is>
          <t>INE901L01018</t>
        </is>
      </c>
      <c r="C93" s="30" t="inlineStr">
        <is>
          <t>Pharmaceuticals &amp; Biotechnology</t>
        </is>
      </c>
      <c r="D93" s="13" t="n">
        <v>151977</v>
      </c>
      <c r="E93" s="14" t="n">
        <v>1363.84</v>
      </c>
      <c r="F93" s="15" t="n">
        <v>0.0044</v>
      </c>
      <c r="G93" s="15" t="n"/>
    </row>
    <row r="94">
      <c r="A94" s="12" t="inlineStr">
        <is>
          <t>Swiggy Ltd.</t>
        </is>
      </c>
      <c r="B94" s="30" t="inlineStr">
        <is>
          <t>INE00H001014</t>
        </is>
      </c>
      <c r="C94" s="30" t="inlineStr">
        <is>
          <t>Retailing</t>
        </is>
      </c>
      <c r="D94" s="13" t="n">
        <v>332079</v>
      </c>
      <c r="E94" s="14" t="n">
        <v>1361.36</v>
      </c>
      <c r="F94" s="15" t="n">
        <v>0.0044</v>
      </c>
      <c r="G94" s="15" t="n"/>
    </row>
    <row r="95">
      <c r="A95" s="12" t="inlineStr">
        <is>
          <t>TBO Tek Ltd.</t>
        </is>
      </c>
      <c r="B95" s="30" t="inlineStr">
        <is>
          <t>INE673O01025</t>
        </is>
      </c>
      <c r="C95" s="30" t="inlineStr">
        <is>
          <t>Leisure Services</t>
        </is>
      </c>
      <c r="D95" s="13" t="n">
        <v>88622</v>
      </c>
      <c r="E95" s="14" t="n">
        <v>1314.44</v>
      </c>
      <c r="F95" s="15" t="n">
        <v>0.0042</v>
      </c>
      <c r="G95" s="15" t="n"/>
    </row>
    <row r="96">
      <c r="A96" s="12" t="inlineStr">
        <is>
          <t>SBI Life Insurance Company Ltd.</t>
        </is>
      </c>
      <c r="B96" s="30" t="inlineStr">
        <is>
          <t>INE123W01016</t>
        </is>
      </c>
      <c r="C96" s="30" t="inlineStr">
        <is>
          <t>Insurance</t>
        </is>
      </c>
      <c r="D96" s="13" t="n">
        <v>67029</v>
      </c>
      <c r="E96" s="14" t="n">
        <v>1310.89</v>
      </c>
      <c r="F96" s="15" t="n">
        <v>0.0042</v>
      </c>
      <c r="G96" s="15" t="n"/>
    </row>
    <row r="97">
      <c r="A97" s="12" t="inlineStr">
        <is>
          <t>JB Chemicals &amp; Pharmaceuticals Ltd.</t>
        </is>
      </c>
      <c r="B97" s="30" t="inlineStr">
        <is>
          <t>INE572A01036</t>
        </is>
      </c>
      <c r="C97" s="30" t="inlineStr">
        <is>
          <t>Pharmaceuticals &amp; Biotechnology</t>
        </is>
      </c>
      <c r="D97" s="13" t="n">
        <v>76488</v>
      </c>
      <c r="E97" s="14" t="n">
        <v>1286.76</v>
      </c>
      <c r="F97" s="15" t="n">
        <v>0.0041</v>
      </c>
      <c r="G97" s="15" t="n"/>
    </row>
    <row r="98">
      <c r="A98" s="12" t="inlineStr">
        <is>
          <t>Axis Bank Ltd.</t>
        </is>
      </c>
      <c r="B98" s="30" t="inlineStr">
        <is>
          <t>INE238A01034</t>
        </is>
      </c>
      <c r="C98" s="30" t="inlineStr">
        <is>
          <t>Banks</t>
        </is>
      </c>
      <c r="D98" s="13" t="n">
        <v>103506</v>
      </c>
      <c r="E98" s="14" t="n">
        <v>1276.02</v>
      </c>
      <c r="F98" s="15" t="n">
        <v>0.0041</v>
      </c>
      <c r="G98" s="15" t="n"/>
    </row>
    <row r="99">
      <c r="A99" s="12" t="inlineStr">
        <is>
          <t>Craftsman Automation Ltd.</t>
        </is>
      </c>
      <c r="B99" s="30" t="inlineStr">
        <is>
          <t>INE00LO01017</t>
        </is>
      </c>
      <c r="C99" s="30" t="inlineStr">
        <is>
          <t>Auto Components</t>
        </is>
      </c>
      <c r="D99" s="13" t="n">
        <v>18655</v>
      </c>
      <c r="E99" s="14" t="n">
        <v>1246.15</v>
      </c>
      <c r="F99" s="15" t="n">
        <v>0.004</v>
      </c>
      <c r="G99" s="15" t="n"/>
    </row>
    <row r="100">
      <c r="A100" s="12" t="inlineStr">
        <is>
          <t>Trent Ltd.</t>
        </is>
      </c>
      <c r="B100" s="30" t="inlineStr">
        <is>
          <t>INE849A01020</t>
        </is>
      </c>
      <c r="C100" s="30" t="inlineStr">
        <is>
          <t>Retailing</t>
        </is>
      </c>
      <c r="D100" s="13" t="n">
        <v>25941</v>
      </c>
      <c r="E100" s="14" t="n">
        <v>1217.75</v>
      </c>
      <c r="F100" s="15" t="n">
        <v>0.0039</v>
      </c>
      <c r="G100" s="15" t="n"/>
    </row>
    <row r="101">
      <c r="A101" s="12" t="inlineStr">
        <is>
          <t>Mazagon Dock Shipbuilders Ltd.</t>
        </is>
      </c>
      <c r="B101" s="30" t="inlineStr">
        <is>
          <t>INE249Z01020</t>
        </is>
      </c>
      <c r="C101" s="30" t="inlineStr">
        <is>
          <t>Industrial Manufacturing</t>
        </is>
      </c>
      <c r="D101" s="13" t="n">
        <v>44017</v>
      </c>
      <c r="E101" s="14" t="n">
        <v>1201.22</v>
      </c>
      <c r="F101" s="15" t="n">
        <v>0.0039</v>
      </c>
      <c r="G101" s="15" t="n"/>
    </row>
    <row r="102">
      <c r="A102" s="12" t="inlineStr">
        <is>
          <t>Kajaria Ceramics Ltd.</t>
        </is>
      </c>
      <c r="B102" s="30" t="inlineStr">
        <is>
          <t>INE217B01036</t>
        </is>
      </c>
      <c r="C102" s="30" t="inlineStr">
        <is>
          <t>Consumer Durables</t>
        </is>
      </c>
      <c r="D102" s="13" t="n">
        <v>95306</v>
      </c>
      <c r="E102" s="14" t="n">
        <v>1150.92</v>
      </c>
      <c r="F102" s="15" t="n">
        <v>0.0037</v>
      </c>
      <c r="G102" s="15" t="n"/>
    </row>
    <row r="103">
      <c r="A103" s="12" t="inlineStr">
        <is>
          <t>Mankind Pharma Ltd.</t>
        </is>
      </c>
      <c r="B103" s="30" t="inlineStr">
        <is>
          <t>INE634S01028</t>
        </is>
      </c>
      <c r="C103" s="30" t="inlineStr">
        <is>
          <t>Pharmaceuticals &amp; Biotechnology</t>
        </is>
      </c>
      <c r="D103" s="13" t="n">
        <v>46775</v>
      </c>
      <c r="E103" s="14" t="n">
        <v>1115.12</v>
      </c>
      <c r="F103" s="15" t="n">
        <v>0.0036</v>
      </c>
      <c r="G103" s="15" t="n"/>
    </row>
    <row r="104">
      <c r="A104" s="12" t="inlineStr">
        <is>
          <t>BSE Ltd.</t>
        </is>
      </c>
      <c r="B104" s="30" t="inlineStr">
        <is>
          <t>INE118H01025</t>
        </is>
      </c>
      <c r="C104" s="30" t="inlineStr">
        <is>
          <t>Capital Markets</t>
        </is>
      </c>
      <c r="D104" s="13" t="n">
        <v>43122</v>
      </c>
      <c r="E104" s="14" t="n">
        <v>1068.99</v>
      </c>
      <c r="F104" s="15" t="n">
        <v>0.0034</v>
      </c>
      <c r="G104" s="15" t="n"/>
    </row>
    <row r="105">
      <c r="A105" s="12" t="inlineStr">
        <is>
          <t>Central Depository Services (I) Ltd.</t>
        </is>
      </c>
      <c r="B105" s="30" t="inlineStr">
        <is>
          <t>INE736A01011</t>
        </is>
      </c>
      <c r="C105" s="30" t="inlineStr">
        <is>
          <t>Capital Markets</t>
        </is>
      </c>
      <c r="D105" s="13" t="n">
        <v>58218</v>
      </c>
      <c r="E105" s="14" t="n">
        <v>924.04</v>
      </c>
      <c r="F105" s="15" t="n">
        <v>0.003</v>
      </c>
      <c r="G105" s="15" t="n"/>
    </row>
    <row r="106">
      <c r="A106" s="12" t="inlineStr">
        <is>
          <t>Titagarh Rail Systems Ltd.</t>
        </is>
      </c>
      <c r="B106" s="30" t="inlineStr">
        <is>
          <t>INE615H01020</t>
        </is>
      </c>
      <c r="C106" s="30" t="inlineStr">
        <is>
          <t>Industrial Manufacturing</t>
        </is>
      </c>
      <c r="D106" s="13" t="n">
        <v>100767</v>
      </c>
      <c r="E106" s="14" t="n">
        <v>891.33</v>
      </c>
      <c r="F106" s="15" t="n">
        <v>0.0029</v>
      </c>
      <c r="G106" s="15" t="n"/>
    </row>
    <row r="107">
      <c r="A107" s="16" t="inlineStr">
        <is>
          <t>Sub Total</t>
        </is>
      </c>
      <c r="B107" s="31" t="n"/>
      <c r="C107" s="31" t="n"/>
      <c r="D107" s="17" t="n"/>
      <c r="E107" s="37" t="n">
        <v>306676.06</v>
      </c>
      <c r="F107" s="38" t="n">
        <v>0.9878</v>
      </c>
      <c r="G107" s="20" t="n"/>
    </row>
    <row r="108">
      <c r="A108" s="16" t="n"/>
      <c r="B108" s="31" t="n"/>
      <c r="C108" s="31" t="n"/>
      <c r="D108" s="17" t="n"/>
      <c r="E108" s="41" t="n"/>
      <c r="F108" s="20" t="n"/>
      <c r="G108" s="20" t="n"/>
    </row>
    <row r="109">
      <c r="A109" s="16" t="n"/>
      <c r="B109" s="31" t="n"/>
      <c r="C109" s="31" t="n"/>
      <c r="D109" s="17" t="n"/>
      <c r="E109" s="41" t="n"/>
      <c r="F109" s="20" t="n"/>
      <c r="G109" s="20" t="n"/>
    </row>
    <row r="110">
      <c r="A110" s="69" t="inlineStr">
        <is>
          <t>Debt Instruments</t>
        </is>
      </c>
      <c r="B110" s="31" t="n"/>
      <c r="C110" s="31" t="n"/>
      <c r="D110" s="17" t="n"/>
      <c r="E110" s="41" t="n"/>
      <c r="F110" s="20" t="n"/>
      <c r="G110" s="20" t="n"/>
    </row>
    <row r="111">
      <c r="A111" s="69" t="inlineStr">
        <is>
          <t>(a) Non-convertible Preference share</t>
        </is>
      </c>
      <c r="B111" s="30" t="n"/>
      <c r="C111" s="30" t="n"/>
      <c r="D111" s="13" t="n"/>
      <c r="E111" s="14" t="n"/>
      <c r="F111" s="15" t="n"/>
      <c r="G111" s="15" t="n"/>
    </row>
    <row r="112">
      <c r="A112" s="69" t="inlineStr">
        <is>
          <t>Listed / Awaiting listing on Stock Exchanges</t>
        </is>
      </c>
      <c r="B112" s="30" t="n"/>
      <c r="C112" s="30" t="n"/>
      <c r="D112" s="13" t="n"/>
      <c r="E112" s="14" t="n"/>
      <c r="F112" s="15" t="n"/>
      <c r="G112" s="15" t="n"/>
    </row>
    <row r="113">
      <c r="A113" s="12" t="inlineStr">
        <is>
          <t>6% TVS MOTOR CO LTD NCRPS 01-09-2026</t>
        </is>
      </c>
      <c r="B113" s="30" t="inlineStr">
        <is>
          <t>INE494B04019</t>
        </is>
      </c>
      <c r="C113" s="30" t="inlineStr">
        <is>
          <t>Automobiles</t>
        </is>
      </c>
      <c r="D113" s="13" t="n">
        <v>396980</v>
      </c>
      <c r="E113" s="14" t="n">
        <v>40.06</v>
      </c>
      <c r="F113" s="15" t="n">
        <v>0.0001</v>
      </c>
      <c r="G113" s="15" t="n"/>
    </row>
    <row r="114">
      <c r="A114" s="16" t="inlineStr">
        <is>
          <t>Sub Total</t>
        </is>
      </c>
      <c r="B114" s="31" t="n"/>
      <c r="C114" s="31" t="n"/>
      <c r="D114" s="17" t="n"/>
      <c r="E114" s="37" t="n">
        <v>40.06</v>
      </c>
      <c r="F114" s="38" t="n">
        <v>0.0001</v>
      </c>
      <c r="G114" s="20" t="n"/>
    </row>
    <row r="115">
      <c r="A115" s="21" t="inlineStr">
        <is>
          <t>TOTAL</t>
        </is>
      </c>
      <c r="B115" s="32" t="n"/>
      <c r="C115" s="32" t="n"/>
      <c r="D115" s="22" t="n"/>
      <c r="E115" s="27" t="n">
        <v>306716.12</v>
      </c>
      <c r="F115" s="28" t="n">
        <v>0.9879</v>
      </c>
      <c r="G115" s="20" t="n"/>
    </row>
    <row r="116">
      <c r="A116" s="12" t="n"/>
      <c r="B116" s="30" t="n"/>
      <c r="C116" s="30" t="n"/>
      <c r="D116" s="13" t="n"/>
      <c r="E116" s="14" t="n"/>
      <c r="F116" s="15" t="n"/>
      <c r="G116" s="15" t="n"/>
    </row>
    <row r="117">
      <c r="A117" s="12" t="n"/>
      <c r="B117" s="30" t="n"/>
      <c r="C117" s="30" t="n"/>
      <c r="D117" s="13" t="n"/>
      <c r="E117" s="14" t="n"/>
      <c r="F117" s="15" t="n"/>
      <c r="G117" s="15" t="n"/>
    </row>
    <row r="118">
      <c r="A118" s="16" t="inlineStr">
        <is>
          <t>TREPS / Reverse Repo</t>
        </is>
      </c>
      <c r="B118" s="30" t="n"/>
      <c r="C118" s="30" t="n"/>
      <c r="D118" s="13" t="n"/>
      <c r="E118" s="14" t="n"/>
      <c r="F118" s="15" t="n"/>
      <c r="G118" s="15" t="n"/>
    </row>
    <row r="119">
      <c r="A119" s="12" t="inlineStr">
        <is>
          <t>Clearing Corporation of India Ltd.</t>
        </is>
      </c>
      <c r="B119" s="30" t="n"/>
      <c r="C119" s="30" t="n"/>
      <c r="D119" s="13" t="n"/>
      <c r="E119" s="14" t="n">
        <v>5600.42</v>
      </c>
      <c r="F119" s="15" t="n">
        <v>0.018</v>
      </c>
      <c r="G119" s="15" t="n">
        <v>0.05596</v>
      </c>
    </row>
    <row r="120">
      <c r="A120" s="16" t="inlineStr">
        <is>
          <t>Sub Total</t>
        </is>
      </c>
      <c r="B120" s="31" t="n"/>
      <c r="C120" s="31" t="n"/>
      <c r="D120" s="17" t="n"/>
      <c r="E120" s="37" t="n">
        <v>5600.42</v>
      </c>
      <c r="F120" s="38" t="n">
        <v>0.018</v>
      </c>
      <c r="G120" s="20" t="n"/>
    </row>
    <row r="121">
      <c r="A121" s="12" t="n"/>
      <c r="B121" s="30" t="n"/>
      <c r="C121" s="30" t="n"/>
      <c r="D121" s="13" t="n"/>
      <c r="E121" s="14" t="n"/>
      <c r="F121" s="15" t="n"/>
      <c r="G121" s="15" t="n"/>
    </row>
    <row r="122">
      <c r="A122" s="21" t="inlineStr">
        <is>
          <t>TOTAL</t>
        </is>
      </c>
      <c r="B122" s="32" t="n"/>
      <c r="C122" s="32" t="n"/>
      <c r="D122" s="22" t="n"/>
      <c r="E122" s="18" t="n">
        <v>5600.42</v>
      </c>
      <c r="F122" s="19" t="n">
        <v>0.018</v>
      </c>
      <c r="G122" s="20" t="n"/>
    </row>
    <row r="123">
      <c r="A123" s="12" t="inlineStr">
        <is>
          <t>Accrued Interest</t>
        </is>
      </c>
      <c r="B123" s="30" t="n"/>
      <c r="C123" s="30" t="n"/>
      <c r="D123" s="13" t="n"/>
      <c r="E123" s="14" t="n">
        <v>0.8586294</v>
      </c>
      <c r="F123" s="15" t="n">
        <v>2e-06</v>
      </c>
      <c r="G123" s="15" t="n"/>
    </row>
    <row r="124">
      <c r="A124" s="12" t="inlineStr">
        <is>
          <t>Net Receivables/(Payables)</t>
        </is>
      </c>
      <c r="B124" s="30" t="n"/>
      <c r="C124" s="30" t="n"/>
      <c r="D124" s="13" t="n"/>
      <c r="E124" s="23" t="n">
        <v>-1899.6386294</v>
      </c>
      <c r="F124" s="24" t="n">
        <v>-0.005902</v>
      </c>
      <c r="G124" s="15" t="n">
        <v>0.055959</v>
      </c>
    </row>
    <row r="125">
      <c r="A125" s="25" t="inlineStr">
        <is>
          <t>GRAND TOTAL</t>
        </is>
      </c>
      <c r="B125" s="33" t="n"/>
      <c r="C125" s="33" t="n"/>
      <c r="D125" s="26" t="n"/>
      <c r="E125" s="27" t="n">
        <v>310417.76</v>
      </c>
      <c r="F125" s="28" t="n">
        <v>1</v>
      </c>
      <c r="G125" s="28" t="n"/>
    </row>
    <row r="130">
      <c r="A130" s="80" t="inlineStr">
        <is>
          <t>Notes:</t>
        </is>
      </c>
    </row>
    <row r="131">
      <c r="A131" s="48" t="inlineStr">
        <is>
          <t>1. Security in default beyond its maturiy date</t>
        </is>
      </c>
      <c r="B131" s="34" t="inlineStr">
        <is>
          <t>NIL</t>
        </is>
      </c>
    </row>
    <row r="132">
      <c r="A132" t="inlineStr">
        <is>
          <t>2. NAV at the beginning of the period (Rs. per unit)</t>
        </is>
      </c>
    </row>
    <row r="133">
      <c r="A133" t="inlineStr">
        <is>
          <t>Plan /option (Face Value 10)</t>
        </is>
      </c>
      <c r="B133" t="inlineStr">
        <is>
          <t>As on</t>
        </is>
      </c>
      <c r="C133" t="inlineStr">
        <is>
          <t>As on</t>
        </is>
      </c>
    </row>
    <row r="134">
      <c r="B134" s="49" t="n">
        <v>45930</v>
      </c>
      <c r="C134" s="49" t="n">
        <v>45961</v>
      </c>
    </row>
    <row r="135">
      <c r="A135" t="inlineStr">
        <is>
          <t>Direct Plan  Growth Option</t>
        </is>
      </c>
      <c r="B135" t="n">
        <v>15.0644</v>
      </c>
      <c r="C135" t="n">
        <v>15.804</v>
      </c>
    </row>
    <row r="136">
      <c r="A136" t="inlineStr">
        <is>
          <t>Direct Plan IDCW Option</t>
        </is>
      </c>
      <c r="B136" t="n">
        <v>15.0644</v>
      </c>
      <c r="C136" t="n">
        <v>15.804</v>
      </c>
    </row>
    <row r="137">
      <c r="A137" t="inlineStr">
        <is>
          <t>Regular Plan  Growth Option</t>
        </is>
      </c>
      <c r="B137" t="n">
        <v>14.6078</v>
      </c>
      <c r="C137" t="n">
        <v>15.3055</v>
      </c>
    </row>
    <row r="138">
      <c r="A138" t="inlineStr">
        <is>
          <t>Regular Plan IDCW Option</t>
        </is>
      </c>
      <c r="B138" t="n">
        <v>14.6078</v>
      </c>
      <c r="C138" t="n">
        <v>15.3055</v>
      </c>
    </row>
    <row r="140">
      <c r="A140" t="inlineStr">
        <is>
          <t xml:space="preserve">3. Total Dividend (Net) declared during the month </t>
        </is>
      </c>
      <c r="B140" s="34" t="inlineStr">
        <is>
          <t>NIL</t>
        </is>
      </c>
    </row>
    <row r="141">
      <c r="A141" t="inlineStr">
        <is>
          <t>4. Bonus was declared during the month</t>
        </is>
      </c>
      <c r="B141" s="34" t="inlineStr">
        <is>
          <t>NIL</t>
        </is>
      </c>
    </row>
    <row r="142" ht="29" customHeight="1">
      <c r="A142" s="48" t="inlineStr">
        <is>
          <t>5. Investment in Repo of Corporate Debt Securities during the month ended October 31, 2025</t>
        </is>
      </c>
      <c r="B142" s="34" t="inlineStr">
        <is>
          <t>NIL</t>
        </is>
      </c>
    </row>
    <row r="143" ht="29" customHeight="1">
      <c r="A143" s="48" t="inlineStr">
        <is>
          <t>6. Investment in foreign securities/ADRs/GDRs at the end of the month</t>
        </is>
      </c>
      <c r="B143" s="34" t="inlineStr">
        <is>
          <t>NIL</t>
        </is>
      </c>
    </row>
    <row r="144">
      <c r="A144" t="inlineStr">
        <is>
          <t>7. Portfolio Turnover Ratio</t>
        </is>
      </c>
      <c r="B144" s="51" t="n">
        <v>0.4279</v>
      </c>
    </row>
    <row r="145" ht="43.5" customHeight="1">
      <c r="A145" s="48" t="inlineStr">
        <is>
          <t>8. Total gross exposure to derivative instruments (excluding reversed positions) at the end of the month (Rs. in Lakhs)</t>
        </is>
      </c>
      <c r="B145" s="34" t="inlineStr">
        <is>
          <t>NIL</t>
        </is>
      </c>
    </row>
    <row r="146">
      <c r="B146" s="34" t="n"/>
    </row>
    <row r="147" ht="29" customHeight="1">
      <c r="A147" s="48" t="inlineStr">
        <is>
          <t>9. Margin Deposits includes Margin money placed on derivatives other than margin money placed with bank</t>
        </is>
      </c>
      <c r="B147" s="34" t="inlineStr">
        <is>
          <t>NIL</t>
        </is>
      </c>
    </row>
    <row r="148" ht="29" customHeight="1">
      <c r="A148" s="48" t="inlineStr">
        <is>
          <t>10. Value of investment made by other schemes under same management (Rs. In Lakhs)</t>
        </is>
      </c>
      <c r="B148" t="inlineStr">
        <is>
          <t>NIL</t>
        </is>
      </c>
    </row>
    <row r="149" ht="29" customHeight="1">
      <c r="A149" s="48" t="inlineStr">
        <is>
          <t>11. Number of instance of deviation In valuation of securities</t>
        </is>
      </c>
      <c r="B149" s="34" t="inlineStr">
        <is>
          <t>NIL</t>
        </is>
      </c>
    </row>
    <row r="150" ht="29" customHeight="1">
      <c r="A150" s="48" t="inlineStr">
        <is>
          <t>12. Total value and percentage of illiquid equity shares / securities</t>
        </is>
      </c>
      <c r="B150" s="34" t="inlineStr">
        <is>
          <t>NIL</t>
        </is>
      </c>
    </row>
    <row r="152" ht="70" customHeight="1">
      <c r="A152" s="82" t="inlineStr">
        <is>
          <t>Scheme Name</t>
        </is>
      </c>
      <c r="B152" s="82" t="inlineStr">
        <is>
          <t>Risk- O - Meter</t>
        </is>
      </c>
      <c r="C152" s="82" t="inlineStr">
        <is>
          <t>Benchmark of the Scheme</t>
        </is>
      </c>
      <c r="D152" s="82" t="inlineStr">
        <is>
          <t>Benchmark Risk-o-meter</t>
        </is>
      </c>
    </row>
    <row r="153" ht="70" customHeight="1">
      <c r="A153" s="82" t="inlineStr">
        <is>
          <t>Edelweiss Multi Cap Fund</t>
        </is>
      </c>
      <c r="B153" s="82" t="n"/>
      <c r="C153" s="82" t="inlineStr">
        <is>
          <t>Nifty 500 MultiCap 50:25:25 TRI</t>
        </is>
      </c>
      <c r="D153" s="82" t="n"/>
      <c r="E15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/>
  </sheetPr>
  <dimension ref="A1:G141"/>
  <sheetViews>
    <sheetView showGridLines="0" workbookViewId="0">
      <pane ySplit="4" topLeftCell="A9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MID CAP FUND AS ON OCTOBER 31, 2025</t>
        </is>
      </c>
    </row>
    <row r="2" ht="19.5" customHeight="1">
      <c r="A2" s="81" t="inlineStr">
        <is>
          <t>(An open ended equity scheme predominantly investing in mid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Coforge Ltd.</t>
        </is>
      </c>
      <c r="B8" s="30" t="inlineStr">
        <is>
          <t>INE591G01025</t>
        </is>
      </c>
      <c r="C8" s="30" t="inlineStr">
        <is>
          <t>IT - Software</t>
        </is>
      </c>
      <c r="D8" s="13" t="n">
        <v>1978522</v>
      </c>
      <c r="E8" s="14" t="n">
        <v>35180.1</v>
      </c>
      <c r="F8" s="15" t="n">
        <v>0.0278</v>
      </c>
      <c r="G8" s="15" t="n"/>
    </row>
    <row r="9">
      <c r="A9" s="12" t="inlineStr">
        <is>
          <t>Max Healthcare Institute Ltd.</t>
        </is>
      </c>
      <c r="B9" s="30" t="inlineStr">
        <is>
          <t>INE027H01010</t>
        </is>
      </c>
      <c r="C9" s="30" t="inlineStr">
        <is>
          <t>Healthcare Services</t>
        </is>
      </c>
      <c r="D9" s="13" t="n">
        <v>2975393</v>
      </c>
      <c r="E9" s="14" t="n">
        <v>34151.56</v>
      </c>
      <c r="F9" s="15" t="n">
        <v>0.027</v>
      </c>
      <c r="G9" s="15" t="n"/>
    </row>
    <row r="10">
      <c r="A10" s="12" t="inlineStr">
        <is>
          <t>Persistent Systems Ltd.</t>
        </is>
      </c>
      <c r="B10" s="30" t="inlineStr">
        <is>
          <t>INE262H01021</t>
        </is>
      </c>
      <c r="C10" s="30" t="inlineStr">
        <is>
          <t>IT - Software</t>
        </is>
      </c>
      <c r="D10" s="13" t="n">
        <v>550553</v>
      </c>
      <c r="E10" s="14" t="n">
        <v>32574.02</v>
      </c>
      <c r="F10" s="15" t="n">
        <v>0.0258</v>
      </c>
      <c r="G10" s="15" t="n"/>
    </row>
    <row r="11">
      <c r="A11" s="12" t="inlineStr">
        <is>
          <t>Indian Bank</t>
        </is>
      </c>
      <c r="B11" s="30" t="inlineStr">
        <is>
          <t>INE562A01011</t>
        </is>
      </c>
      <c r="C11" s="30" t="inlineStr">
        <is>
          <t>Banks</t>
        </is>
      </c>
      <c r="D11" s="13" t="n">
        <v>3355391</v>
      </c>
      <c r="E11" s="14" t="n">
        <v>28812.74</v>
      </c>
      <c r="F11" s="15" t="n">
        <v>0.0228</v>
      </c>
      <c r="G11" s="15" t="n"/>
    </row>
    <row r="12">
      <c r="A12" s="12" t="inlineStr">
        <is>
          <t>PB Fintech Ltd.</t>
        </is>
      </c>
      <c r="B12" s="30" t="inlineStr">
        <is>
          <t>INE417T01026</t>
        </is>
      </c>
      <c r="C12" s="30" t="inlineStr">
        <is>
          <t>Financial Technology (Fintech)</t>
        </is>
      </c>
      <c r="D12" s="13" t="n">
        <v>1559919</v>
      </c>
      <c r="E12" s="14" t="n">
        <v>27850.79</v>
      </c>
      <c r="F12" s="15" t="n">
        <v>0.022</v>
      </c>
      <c r="G12" s="15" t="n"/>
    </row>
    <row r="13">
      <c r="A13" s="12" t="inlineStr">
        <is>
          <t>Fortis Healthcare Ltd.</t>
        </is>
      </c>
      <c r="B13" s="30" t="inlineStr">
        <is>
          <t>INE061F01013</t>
        </is>
      </c>
      <c r="C13" s="30" t="inlineStr">
        <is>
          <t>Healthcare Services</t>
        </is>
      </c>
      <c r="D13" s="13" t="n">
        <v>2636686</v>
      </c>
      <c r="E13" s="14" t="n">
        <v>26974.62</v>
      </c>
      <c r="F13" s="15" t="n">
        <v>0.0213</v>
      </c>
      <c r="G13" s="15" t="n"/>
    </row>
    <row r="14">
      <c r="A14" s="12" t="inlineStr">
        <is>
          <t>Multi Commodity Exchange Of India Ltd.</t>
        </is>
      </c>
      <c r="B14" s="30" t="inlineStr">
        <is>
          <t>INE745G01035</t>
        </is>
      </c>
      <c r="C14" s="30" t="inlineStr">
        <is>
          <t>Capital Markets</t>
        </is>
      </c>
      <c r="D14" s="13" t="n">
        <v>274589</v>
      </c>
      <c r="E14" s="14" t="n">
        <v>25381.63</v>
      </c>
      <c r="F14" s="15" t="n">
        <v>0.0201</v>
      </c>
      <c r="G14" s="15" t="n"/>
    </row>
    <row r="15">
      <c r="A15" s="12" t="inlineStr">
        <is>
          <t>Solar Industries India Ltd.</t>
        </is>
      </c>
      <c r="B15" s="30" t="inlineStr">
        <is>
          <t>INE343H01029</t>
        </is>
      </c>
      <c r="C15" s="30" t="inlineStr">
        <is>
          <t>Chemicals &amp; Petrochemicals</t>
        </is>
      </c>
      <c r="D15" s="13" t="n">
        <v>180547</v>
      </c>
      <c r="E15" s="14" t="n">
        <v>25056.31</v>
      </c>
      <c r="F15" s="15" t="n">
        <v>0.0198</v>
      </c>
      <c r="G15" s="15" t="n"/>
    </row>
    <row r="16">
      <c r="A16" s="12" t="inlineStr">
        <is>
          <t>UNO Minda Ltd.</t>
        </is>
      </c>
      <c r="B16" s="30" t="inlineStr">
        <is>
          <t>INE405E01023</t>
        </is>
      </c>
      <c r="C16" s="30" t="inlineStr">
        <is>
          <t>Auto Components</t>
        </is>
      </c>
      <c r="D16" s="13" t="n">
        <v>1981889</v>
      </c>
      <c r="E16" s="14" t="n">
        <v>24480.29</v>
      </c>
      <c r="F16" s="15" t="n">
        <v>0.0194</v>
      </c>
      <c r="G16" s="15" t="n"/>
    </row>
    <row r="17">
      <c r="A17" s="12" t="inlineStr">
        <is>
          <t>LG Electronics India Ltd.</t>
        </is>
      </c>
      <c r="B17" s="30" t="inlineStr">
        <is>
          <t>INE324D01010</t>
        </is>
      </c>
      <c r="C17" s="30" t="inlineStr">
        <is>
          <t>Consumer Durables</t>
        </is>
      </c>
      <c r="D17" s="13" t="n">
        <v>1468425</v>
      </c>
      <c r="E17" s="14" t="n">
        <v>24428.72</v>
      </c>
      <c r="F17" s="15" t="n">
        <v>0.0193</v>
      </c>
      <c r="G17" s="15" t="n"/>
    </row>
    <row r="18">
      <c r="A18" s="12" t="inlineStr">
        <is>
          <t>Marico Ltd.</t>
        </is>
      </c>
      <c r="B18" s="30" t="inlineStr">
        <is>
          <t>INE196A01026</t>
        </is>
      </c>
      <c r="C18" s="30" t="inlineStr">
        <is>
          <t>Agricultural Food &amp; other Products</t>
        </is>
      </c>
      <c r="D18" s="13" t="n">
        <v>3377095</v>
      </c>
      <c r="E18" s="14" t="n">
        <v>24313.4</v>
      </c>
      <c r="F18" s="15" t="n">
        <v>0.0192</v>
      </c>
      <c r="G18" s="15" t="n"/>
    </row>
    <row r="19">
      <c r="A19" s="12" t="inlineStr">
        <is>
          <t>CG Power and Industrial Solutions Ltd.</t>
        </is>
      </c>
      <c r="B19" s="30" t="inlineStr">
        <is>
          <t>INE067A01029</t>
        </is>
      </c>
      <c r="C19" s="30" t="inlineStr">
        <is>
          <t>Electrical Equipment</t>
        </is>
      </c>
      <c r="D19" s="13" t="n">
        <v>3218245</v>
      </c>
      <c r="E19" s="14" t="n">
        <v>23707.2</v>
      </c>
      <c r="F19" s="15" t="n">
        <v>0.0187</v>
      </c>
      <c r="G19" s="15" t="n"/>
    </row>
    <row r="20">
      <c r="A20" s="12" t="inlineStr">
        <is>
          <t>Cummins India Ltd.</t>
        </is>
      </c>
      <c r="B20" s="30" t="inlineStr">
        <is>
          <t>INE298A01020</t>
        </is>
      </c>
      <c r="C20" s="30" t="inlineStr">
        <is>
          <t>Industrial Products</t>
        </is>
      </c>
      <c r="D20" s="13" t="n">
        <v>541360</v>
      </c>
      <c r="E20" s="14" t="n">
        <v>23517.22</v>
      </c>
      <c r="F20" s="15" t="n">
        <v>0.0186</v>
      </c>
      <c r="G20" s="15" t="n"/>
    </row>
    <row r="21">
      <c r="A21" s="12" t="inlineStr">
        <is>
          <t>HDFC Asset Management Company Ltd.</t>
        </is>
      </c>
      <c r="B21" s="30" t="inlineStr">
        <is>
          <t>INE127D01025</t>
        </is>
      </c>
      <c r="C21" s="30" t="inlineStr">
        <is>
          <t>Capital Markets</t>
        </is>
      </c>
      <c r="D21" s="13" t="n">
        <v>408632</v>
      </c>
      <c r="E21" s="14" t="n">
        <v>21980.32</v>
      </c>
      <c r="F21" s="15" t="n">
        <v>0.0174</v>
      </c>
      <c r="G21" s="15" t="n"/>
    </row>
    <row r="22">
      <c r="A22" s="12" t="inlineStr">
        <is>
          <t>APL Apollo Tubes Ltd.</t>
        </is>
      </c>
      <c r="B22" s="30" t="inlineStr">
        <is>
          <t>INE702C01027</t>
        </is>
      </c>
      <c r="C22" s="30" t="inlineStr">
        <is>
          <t>Industrial Products</t>
        </is>
      </c>
      <c r="D22" s="13" t="n">
        <v>1169665</v>
      </c>
      <c r="E22" s="14" t="n">
        <v>20954.55</v>
      </c>
      <c r="F22" s="15" t="n">
        <v>0.0166</v>
      </c>
      <c r="G22" s="15" t="n"/>
    </row>
    <row r="23">
      <c r="A23" s="12" t="inlineStr">
        <is>
          <t>NMDC Ltd.</t>
        </is>
      </c>
      <c r="B23" s="30" t="inlineStr">
        <is>
          <t>INE584A01023</t>
        </is>
      </c>
      <c r="C23" s="30" t="inlineStr">
        <is>
          <t>Minerals &amp; Mining</t>
        </is>
      </c>
      <c r="D23" s="13" t="n">
        <v>27327363</v>
      </c>
      <c r="E23" s="14" t="n">
        <v>20711.41</v>
      </c>
      <c r="F23" s="15" t="n">
        <v>0.0164</v>
      </c>
      <c r="G23" s="15" t="n"/>
    </row>
    <row r="24">
      <c r="A24" s="12" t="inlineStr">
        <is>
          <t>Jindal Stainless Ltd.</t>
        </is>
      </c>
      <c r="B24" s="30" t="inlineStr">
        <is>
          <t>INE220G01021</t>
        </is>
      </c>
      <c r="C24" s="30" t="inlineStr">
        <is>
          <t>Ferrous Metals</t>
        </is>
      </c>
      <c r="D24" s="13" t="n">
        <v>2747128</v>
      </c>
      <c r="E24" s="14" t="n">
        <v>20705.1</v>
      </c>
      <c r="F24" s="15" t="n">
        <v>0.0164</v>
      </c>
      <c r="G24" s="15" t="n"/>
    </row>
    <row r="25">
      <c r="A25" s="12" t="inlineStr">
        <is>
          <t>Radico Khaitan Ltd.</t>
        </is>
      </c>
      <c r="B25" s="30" t="inlineStr">
        <is>
          <t>INE944F01028</t>
        </is>
      </c>
      <c r="C25" s="30" t="inlineStr">
        <is>
          <t>Beverages</t>
        </is>
      </c>
      <c r="D25" s="13" t="n">
        <v>657635</v>
      </c>
      <c r="E25" s="14" t="n">
        <v>20593.84</v>
      </c>
      <c r="F25" s="15" t="n">
        <v>0.0163</v>
      </c>
      <c r="G25" s="15" t="n"/>
    </row>
    <row r="26">
      <c r="A26" s="12" t="inlineStr">
        <is>
          <t>Lupin Ltd.</t>
        </is>
      </c>
      <c r="B26" s="30" t="inlineStr">
        <is>
          <t>INE326A01037</t>
        </is>
      </c>
      <c r="C26" s="30" t="inlineStr">
        <is>
          <t>Pharmaceuticals &amp; Biotechnology</t>
        </is>
      </c>
      <c r="D26" s="13" t="n">
        <v>1031626</v>
      </c>
      <c r="E26" s="14" t="n">
        <v>20255.98</v>
      </c>
      <c r="F26" s="15" t="n">
        <v>0.016</v>
      </c>
      <c r="G26" s="15" t="n"/>
    </row>
    <row r="27">
      <c r="A27" s="12" t="inlineStr">
        <is>
          <t>AU Small Finance Bank Ltd.</t>
        </is>
      </c>
      <c r="B27" s="30" t="inlineStr">
        <is>
          <t>INE949L01017</t>
        </is>
      </c>
      <c r="C27" s="30" t="inlineStr">
        <is>
          <t>Banks</t>
        </is>
      </c>
      <c r="D27" s="13" t="n">
        <v>2302919</v>
      </c>
      <c r="E27" s="14" t="n">
        <v>20216.17</v>
      </c>
      <c r="F27" s="15" t="n">
        <v>0.016</v>
      </c>
      <c r="G27" s="15" t="n"/>
    </row>
    <row r="28">
      <c r="A28" s="12" t="inlineStr">
        <is>
          <t>Vishal Mega Mart Ltd</t>
        </is>
      </c>
      <c r="B28" s="30" t="inlineStr">
        <is>
          <t>INE01EA01019</t>
        </is>
      </c>
      <c r="C28" s="30" t="inlineStr">
        <is>
          <t>Retailing</t>
        </is>
      </c>
      <c r="D28" s="13" t="n">
        <v>13455523</v>
      </c>
      <c r="E28" s="14" t="n">
        <v>19468.8</v>
      </c>
      <c r="F28" s="15" t="n">
        <v>0.0154</v>
      </c>
      <c r="G28" s="15" t="n"/>
    </row>
    <row r="29">
      <c r="A29" s="12" t="inlineStr">
        <is>
          <t>Sundaram Finance Ltd.</t>
        </is>
      </c>
      <c r="B29" s="30" t="inlineStr">
        <is>
          <t>INE660A01013</t>
        </is>
      </c>
      <c r="C29" s="30" t="inlineStr">
        <is>
          <t>Finance</t>
        </is>
      </c>
      <c r="D29" s="13" t="n">
        <v>411327</v>
      </c>
      <c r="E29" s="14" t="n">
        <v>18898.42</v>
      </c>
      <c r="F29" s="15" t="n">
        <v>0.0149</v>
      </c>
      <c r="G29" s="15" t="n"/>
    </row>
    <row r="30">
      <c r="A30" s="12" t="inlineStr">
        <is>
          <t>Max Financial Services Ltd.</t>
        </is>
      </c>
      <c r="B30" s="30" t="inlineStr">
        <is>
          <t>INE180A01020</t>
        </is>
      </c>
      <c r="C30" s="30" t="inlineStr">
        <is>
          <t>Insurance</t>
        </is>
      </c>
      <c r="D30" s="13" t="n">
        <v>1218226</v>
      </c>
      <c r="E30" s="14" t="n">
        <v>18839.87</v>
      </c>
      <c r="F30" s="15" t="n">
        <v>0.0149</v>
      </c>
      <c r="G30" s="15" t="n"/>
    </row>
    <row r="31">
      <c r="A31" s="12" t="inlineStr">
        <is>
          <t>The Federal Bank Ltd.</t>
        </is>
      </c>
      <c r="B31" s="30" t="inlineStr">
        <is>
          <t>INE171A01029</t>
        </is>
      </c>
      <c r="C31" s="30" t="inlineStr">
        <is>
          <t>Banks</t>
        </is>
      </c>
      <c r="D31" s="13" t="n">
        <v>7948373</v>
      </c>
      <c r="E31" s="14" t="n">
        <v>18806.65</v>
      </c>
      <c r="F31" s="15" t="n">
        <v>0.0149</v>
      </c>
      <c r="G31" s="15" t="n"/>
    </row>
    <row r="32">
      <c r="A32" s="12" t="inlineStr">
        <is>
          <t>Page Industries Ltd.</t>
        </is>
      </c>
      <c r="B32" s="30" t="inlineStr">
        <is>
          <t>INE761H01022</t>
        </is>
      </c>
      <c r="C32" s="30" t="inlineStr">
        <is>
          <t>Textiles &amp; Apparels</t>
        </is>
      </c>
      <c r="D32" s="13" t="n">
        <v>45537</v>
      </c>
      <c r="E32" s="14" t="n">
        <v>18761.24</v>
      </c>
      <c r="F32" s="15" t="n">
        <v>0.0148</v>
      </c>
      <c r="G32" s="15" t="n"/>
    </row>
    <row r="33">
      <c r="A33" s="12" t="inlineStr">
        <is>
          <t>Dixon Technologies (India) Ltd.</t>
        </is>
      </c>
      <c r="B33" s="30" t="inlineStr">
        <is>
          <t>INE935N01020</t>
        </is>
      </c>
      <c r="C33" s="30" t="inlineStr">
        <is>
          <t>Consumer Durables</t>
        </is>
      </c>
      <c r="D33" s="13" t="n">
        <v>116665</v>
      </c>
      <c r="E33" s="14" t="n">
        <v>18076.08</v>
      </c>
      <c r="F33" s="15" t="n">
        <v>0.0143</v>
      </c>
      <c r="G33" s="15" t="n"/>
    </row>
    <row r="34">
      <c r="A34" s="12" t="inlineStr">
        <is>
          <t>IDFC First Bank Ltd.</t>
        </is>
      </c>
      <c r="B34" s="30" t="inlineStr">
        <is>
          <t>INE092T01019</t>
        </is>
      </c>
      <c r="C34" s="30" t="inlineStr">
        <is>
          <t>Banks</t>
        </is>
      </c>
      <c r="D34" s="13" t="n">
        <v>21192694</v>
      </c>
      <c r="E34" s="14" t="n">
        <v>17329.27</v>
      </c>
      <c r="F34" s="15" t="n">
        <v>0.0137</v>
      </c>
      <c r="G34" s="15" t="n"/>
    </row>
    <row r="35">
      <c r="A35" s="12" t="inlineStr">
        <is>
          <t>Hindustan Petroleum Corporation Ltd.</t>
        </is>
      </c>
      <c r="B35" s="30" t="inlineStr">
        <is>
          <t>INE094A01015</t>
        </is>
      </c>
      <c r="C35" s="30" t="inlineStr">
        <is>
          <t>Petroleum Products</t>
        </is>
      </c>
      <c r="D35" s="13" t="n">
        <v>3599376</v>
      </c>
      <c r="E35" s="14" t="n">
        <v>17133.03</v>
      </c>
      <c r="F35" s="15" t="n">
        <v>0.0135</v>
      </c>
      <c r="G35" s="15" t="n"/>
    </row>
    <row r="36">
      <c r="A36" s="12" t="inlineStr">
        <is>
          <t>KEI Industries Ltd.</t>
        </is>
      </c>
      <c r="B36" s="30" t="inlineStr">
        <is>
          <t>INE878B01027</t>
        </is>
      </c>
      <c r="C36" s="30" t="inlineStr">
        <is>
          <t>Industrial Products</t>
        </is>
      </c>
      <c r="D36" s="13" t="n">
        <v>412096</v>
      </c>
      <c r="E36" s="14" t="n">
        <v>16615.71</v>
      </c>
      <c r="F36" s="15" t="n">
        <v>0.0131</v>
      </c>
      <c r="G36" s="15" t="n"/>
    </row>
    <row r="37">
      <c r="A37" s="12" t="inlineStr">
        <is>
          <t>Ashok Leyland Ltd.</t>
        </is>
      </c>
      <c r="B37" s="30" t="inlineStr">
        <is>
          <t>INE208A01029</t>
        </is>
      </c>
      <c r="C37" s="30" t="inlineStr">
        <is>
          <t>Agricultural, Commercial &amp; Construction Vehicles</t>
        </is>
      </c>
      <c r="D37" s="13" t="n">
        <v>11178048</v>
      </c>
      <c r="E37" s="14" t="n">
        <v>15820.29</v>
      </c>
      <c r="F37" s="15" t="n">
        <v>0.0125</v>
      </c>
      <c r="G37" s="15" t="n"/>
    </row>
    <row r="38">
      <c r="A38" s="12" t="inlineStr">
        <is>
          <t>Jubilant Foodworks Ltd.</t>
        </is>
      </c>
      <c r="B38" s="30" t="inlineStr">
        <is>
          <t>INE797F01020</t>
        </is>
      </c>
      <c r="C38" s="30" t="inlineStr">
        <is>
          <t>Leisure Services</t>
        </is>
      </c>
      <c r="D38" s="13" t="n">
        <v>2645805</v>
      </c>
      <c r="E38" s="14" t="n">
        <v>15817.95</v>
      </c>
      <c r="F38" s="15" t="n">
        <v>0.0125</v>
      </c>
      <c r="G38" s="15" t="n"/>
    </row>
    <row r="39">
      <c r="A39" s="12" t="inlineStr">
        <is>
          <t>Endurance Technologies Ltd.</t>
        </is>
      </c>
      <c r="B39" s="30" t="inlineStr">
        <is>
          <t>INE913H01037</t>
        </is>
      </c>
      <c r="C39" s="30" t="inlineStr">
        <is>
          <t>Auto Components</t>
        </is>
      </c>
      <c r="D39" s="13" t="n">
        <v>554006</v>
      </c>
      <c r="E39" s="14" t="n">
        <v>15726.01</v>
      </c>
      <c r="F39" s="15" t="n">
        <v>0.0124</v>
      </c>
      <c r="G39" s="15" t="n"/>
    </row>
    <row r="40">
      <c r="A40" s="12" t="inlineStr">
        <is>
          <t>JK Cement Ltd.</t>
        </is>
      </c>
      <c r="B40" s="30" t="inlineStr">
        <is>
          <t>INE823G01014</t>
        </is>
      </c>
      <c r="C40" s="30" t="inlineStr">
        <is>
          <t>Cement &amp; Cement Products</t>
        </is>
      </c>
      <c r="D40" s="13" t="n">
        <v>252836</v>
      </c>
      <c r="E40" s="14" t="n">
        <v>15711.23</v>
      </c>
      <c r="F40" s="15" t="n">
        <v>0.0124</v>
      </c>
      <c r="G40" s="15" t="n"/>
    </row>
    <row r="41">
      <c r="A41" s="12" t="inlineStr">
        <is>
          <t>Bharat Electronics Ltd.</t>
        </is>
      </c>
      <c r="B41" s="30" t="inlineStr">
        <is>
          <t>INE263A01024</t>
        </is>
      </c>
      <c r="C41" s="30" t="inlineStr">
        <is>
          <t>Aerospace &amp; Defense</t>
        </is>
      </c>
      <c r="D41" s="13" t="n">
        <v>3676981</v>
      </c>
      <c r="E41" s="14" t="n">
        <v>15667.62</v>
      </c>
      <c r="F41" s="15" t="n">
        <v>0.0124</v>
      </c>
      <c r="G41" s="15" t="n"/>
    </row>
    <row r="42">
      <c r="A42" s="12" t="inlineStr">
        <is>
          <t>Swiggy Ltd.</t>
        </is>
      </c>
      <c r="B42" s="30" t="inlineStr">
        <is>
          <t>INE00H001014</t>
        </is>
      </c>
      <c r="C42" s="30" t="inlineStr">
        <is>
          <t>Retailing</t>
        </is>
      </c>
      <c r="D42" s="13" t="n">
        <v>3778702</v>
      </c>
      <c r="E42" s="14" t="n">
        <v>15490.79</v>
      </c>
      <c r="F42" s="15" t="n">
        <v>0.0122</v>
      </c>
      <c r="G42" s="15" t="n"/>
    </row>
    <row r="43">
      <c r="A43" s="12" t="inlineStr">
        <is>
          <t>Godrej Properties Ltd.</t>
        </is>
      </c>
      <c r="B43" s="30" t="inlineStr">
        <is>
          <t>INE484J01027</t>
        </is>
      </c>
      <c r="C43" s="30" t="inlineStr">
        <is>
          <t>Realty</t>
        </is>
      </c>
      <c r="D43" s="13" t="n">
        <v>670377</v>
      </c>
      <c r="E43" s="14" t="n">
        <v>15338.23</v>
      </c>
      <c r="F43" s="15" t="n">
        <v>0.0121</v>
      </c>
      <c r="G43" s="15" t="n"/>
    </row>
    <row r="44">
      <c r="A44" s="12" t="inlineStr">
        <is>
          <t>Muthoot Finance Ltd.</t>
        </is>
      </c>
      <c r="B44" s="30" t="inlineStr">
        <is>
          <t>INE414G01012</t>
        </is>
      </c>
      <c r="C44" s="30" t="inlineStr">
        <is>
          <t>Finance</t>
        </is>
      </c>
      <c r="D44" s="13" t="n">
        <v>481027</v>
      </c>
      <c r="E44" s="14" t="n">
        <v>15290.41</v>
      </c>
      <c r="F44" s="15" t="n">
        <v>0.0121</v>
      </c>
      <c r="G44" s="15" t="n"/>
    </row>
    <row r="45">
      <c r="A45" s="12" t="inlineStr">
        <is>
          <t>SRF Ltd.</t>
        </is>
      </c>
      <c r="B45" s="30" t="inlineStr">
        <is>
          <t>INE647A01010</t>
        </is>
      </c>
      <c r="C45" s="30" t="inlineStr">
        <is>
          <t>Chemicals &amp; Petrochemicals</t>
        </is>
      </c>
      <c r="D45" s="13" t="n">
        <v>508375</v>
      </c>
      <c r="E45" s="14" t="n">
        <v>14897.93</v>
      </c>
      <c r="F45" s="15" t="n">
        <v>0.0118</v>
      </c>
      <c r="G45" s="15" t="n"/>
    </row>
    <row r="46">
      <c r="A46" s="12" t="inlineStr">
        <is>
          <t>Oil India Ltd.</t>
        </is>
      </c>
      <c r="B46" s="30" t="inlineStr">
        <is>
          <t>INE274J01014</t>
        </is>
      </c>
      <c r="C46" s="30" t="inlineStr">
        <is>
          <t>Oil</t>
        </is>
      </c>
      <c r="D46" s="13" t="n">
        <v>3406740</v>
      </c>
      <c r="E46" s="14" t="n">
        <v>14763.11</v>
      </c>
      <c r="F46" s="15" t="n">
        <v>0.0117</v>
      </c>
      <c r="G46" s="15" t="n"/>
    </row>
    <row r="47">
      <c r="A47" s="12" t="inlineStr">
        <is>
          <t>IPCA Laboratories Ltd.</t>
        </is>
      </c>
      <c r="B47" s="30" t="inlineStr">
        <is>
          <t>INE571A01038</t>
        </is>
      </c>
      <c r="C47" s="30" t="inlineStr">
        <is>
          <t>Pharmaceuticals &amp; Biotechnology</t>
        </is>
      </c>
      <c r="D47" s="13" t="n">
        <v>1137434</v>
      </c>
      <c r="E47" s="14" t="n">
        <v>14459.06</v>
      </c>
      <c r="F47" s="15" t="n">
        <v>0.0114</v>
      </c>
      <c r="G47" s="15" t="n"/>
    </row>
    <row r="48">
      <c r="A48" s="12" t="inlineStr">
        <is>
          <t>GE Vernova T&amp;D India Limited</t>
        </is>
      </c>
      <c r="B48" s="30" t="inlineStr">
        <is>
          <t>INE200A01026</t>
        </is>
      </c>
      <c r="C48" s="30" t="inlineStr">
        <is>
          <t>Electrical Equipment</t>
        </is>
      </c>
      <c r="D48" s="13" t="n">
        <v>468008</v>
      </c>
      <c r="E48" s="14" t="n">
        <v>14215.27</v>
      </c>
      <c r="F48" s="15" t="n">
        <v>0.0112</v>
      </c>
      <c r="G48" s="15" t="n"/>
    </row>
    <row r="49">
      <c r="A49" s="12" t="inlineStr">
        <is>
          <t>Mankind Pharma Ltd.</t>
        </is>
      </c>
      <c r="B49" s="30" t="inlineStr">
        <is>
          <t>INE634S01028</t>
        </is>
      </c>
      <c r="C49" s="30" t="inlineStr">
        <is>
          <t>Pharmaceuticals &amp; Biotechnology</t>
        </is>
      </c>
      <c r="D49" s="13" t="n">
        <v>583947</v>
      </c>
      <c r="E49" s="14" t="n">
        <v>13921.3</v>
      </c>
      <c r="F49" s="15" t="n">
        <v>0.011</v>
      </c>
      <c r="G49" s="15" t="n"/>
    </row>
    <row r="50">
      <c r="A50" s="12" t="inlineStr">
        <is>
          <t>Navin Fluorine International Ltd.</t>
        </is>
      </c>
      <c r="B50" s="30" t="inlineStr">
        <is>
          <t>INE048G01026</t>
        </is>
      </c>
      <c r="C50" s="30" t="inlineStr">
        <is>
          <t>Chemicals &amp; Petrochemicals</t>
        </is>
      </c>
      <c r="D50" s="13" t="n">
        <v>244609</v>
      </c>
      <c r="E50" s="14" t="n">
        <v>13911.89</v>
      </c>
      <c r="F50" s="15" t="n">
        <v>0.011</v>
      </c>
      <c r="G50" s="15" t="n"/>
    </row>
    <row r="51">
      <c r="A51" s="12" t="inlineStr">
        <is>
          <t>Canara Bank</t>
        </is>
      </c>
      <c r="B51" s="30" t="inlineStr">
        <is>
          <t>INE476A01022</t>
        </is>
      </c>
      <c r="C51" s="30" t="inlineStr">
        <is>
          <t>Banks</t>
        </is>
      </c>
      <c r="D51" s="13" t="n">
        <v>10006121</v>
      </c>
      <c r="E51" s="14" t="n">
        <v>13707.39</v>
      </c>
      <c r="F51" s="15" t="n">
        <v>0.0108</v>
      </c>
      <c r="G51" s="15" t="n"/>
    </row>
    <row r="52">
      <c r="A52" s="12" t="inlineStr">
        <is>
          <t>The Phoenix Mills Ltd.</t>
        </is>
      </c>
      <c r="B52" s="30" t="inlineStr">
        <is>
          <t>INE211B01039</t>
        </is>
      </c>
      <c r="C52" s="30" t="inlineStr">
        <is>
          <t>Realty</t>
        </is>
      </c>
      <c r="D52" s="13" t="n">
        <v>764411</v>
      </c>
      <c r="E52" s="14" t="n">
        <v>12861.98</v>
      </c>
      <c r="F52" s="15" t="n">
        <v>0.0102</v>
      </c>
      <c r="G52" s="15" t="n"/>
    </row>
    <row r="53">
      <c r="A53" s="12" t="inlineStr">
        <is>
          <t>The Indian Hotels Company Ltd.</t>
        </is>
      </c>
      <c r="B53" s="30" t="inlineStr">
        <is>
          <t>INE053A01029</t>
        </is>
      </c>
      <c r="C53" s="30" t="inlineStr">
        <is>
          <t>Leisure Services</t>
        </is>
      </c>
      <c r="D53" s="13" t="n">
        <v>1682813</v>
      </c>
      <c r="E53" s="14" t="n">
        <v>12483.11</v>
      </c>
      <c r="F53" s="15" t="n">
        <v>0.009900000000000001</v>
      </c>
      <c r="G53" s="15" t="n"/>
    </row>
    <row r="54">
      <c r="A54" s="12" t="inlineStr">
        <is>
          <t>Creditaccess Grameen Ltd.</t>
        </is>
      </c>
      <c r="B54" s="30" t="inlineStr">
        <is>
          <t>INE741K01010</t>
        </is>
      </c>
      <c r="C54" s="30" t="inlineStr">
        <is>
          <t>Finance</t>
        </is>
      </c>
      <c r="D54" s="13" t="n">
        <v>840907</v>
      </c>
      <c r="E54" s="14" t="n">
        <v>11971.15</v>
      </c>
      <c r="F54" s="15" t="n">
        <v>0.0095</v>
      </c>
      <c r="G54" s="15" t="n"/>
    </row>
    <row r="55">
      <c r="A55" s="12" t="inlineStr">
        <is>
          <t>City Union Bank Ltd.</t>
        </is>
      </c>
      <c r="B55" s="30" t="inlineStr">
        <is>
          <t>INE491A01021</t>
        </is>
      </c>
      <c r="C55" s="30" t="inlineStr">
        <is>
          <t>Banks</t>
        </is>
      </c>
      <c r="D55" s="13" t="n">
        <v>5124284</v>
      </c>
      <c r="E55" s="14" t="n">
        <v>11717.7</v>
      </c>
      <c r="F55" s="15" t="n">
        <v>0.009299999999999999</v>
      </c>
      <c r="G55" s="15" t="n"/>
    </row>
    <row r="56">
      <c r="A56" s="12" t="inlineStr">
        <is>
          <t>Hero MotoCorp Ltd.</t>
        </is>
      </c>
      <c r="B56" s="30" t="inlineStr">
        <is>
          <t>INE158A01026</t>
        </is>
      </c>
      <c r="C56" s="30" t="inlineStr">
        <is>
          <t>Automobiles</t>
        </is>
      </c>
      <c r="D56" s="13" t="n">
        <v>209477</v>
      </c>
      <c r="E56" s="14" t="n">
        <v>11613.4</v>
      </c>
      <c r="F56" s="15" t="n">
        <v>0.0092</v>
      </c>
      <c r="G56" s="15" t="n"/>
    </row>
    <row r="57">
      <c r="A57" s="12" t="inlineStr">
        <is>
          <t>KFIN Technologies Ltd.</t>
        </is>
      </c>
      <c r="B57" s="30" t="inlineStr">
        <is>
          <t>INE138Y01010</t>
        </is>
      </c>
      <c r="C57" s="30" t="inlineStr">
        <is>
          <t>Capital Markets</t>
        </is>
      </c>
      <c r="D57" s="13" t="n">
        <v>1044621</v>
      </c>
      <c r="E57" s="14" t="n">
        <v>11470.98</v>
      </c>
      <c r="F57" s="15" t="n">
        <v>0.0091</v>
      </c>
      <c r="G57" s="15" t="n"/>
    </row>
    <row r="58">
      <c r="A58" s="12" t="inlineStr">
        <is>
          <t>Home First Finance Company India Ltd.</t>
        </is>
      </c>
      <c r="B58" s="30" t="inlineStr">
        <is>
          <t>INE481N01025</t>
        </is>
      </c>
      <c r="C58" s="30" t="inlineStr">
        <is>
          <t>Finance</t>
        </is>
      </c>
      <c r="D58" s="13" t="n">
        <v>955902</v>
      </c>
      <c r="E58" s="14" t="n">
        <v>11423.98</v>
      </c>
      <c r="F58" s="15" t="n">
        <v>0.008999999999999999</v>
      </c>
      <c r="G58" s="15" t="n"/>
    </row>
    <row r="59">
      <c r="A59" s="12" t="inlineStr">
        <is>
          <t>Escorts Kubota Ltd.</t>
        </is>
      </c>
      <c r="B59" s="30" t="inlineStr">
        <is>
          <t>INE042A01014</t>
        </is>
      </c>
      <c r="C59" s="30" t="inlineStr">
        <is>
          <t>Agricultural, Commercial &amp; Construction Vehicles</t>
        </is>
      </c>
      <c r="D59" s="13" t="n">
        <v>297264</v>
      </c>
      <c r="E59" s="14" t="n">
        <v>11255.9</v>
      </c>
      <c r="F59" s="15" t="n">
        <v>0.0089</v>
      </c>
      <c r="G59" s="15" t="n"/>
    </row>
    <row r="60">
      <c r="A60" s="12" t="inlineStr">
        <is>
          <t>Bharti Hexacom Ltd.</t>
        </is>
      </c>
      <c r="B60" s="30" t="inlineStr">
        <is>
          <t>INE343G01021</t>
        </is>
      </c>
      <c r="C60" s="30" t="inlineStr">
        <is>
          <t>Telecom - Services</t>
        </is>
      </c>
      <c r="D60" s="13" t="n">
        <v>599298</v>
      </c>
      <c r="E60" s="14" t="n">
        <v>11151.74</v>
      </c>
      <c r="F60" s="15" t="n">
        <v>0.008800000000000001</v>
      </c>
      <c r="G60" s="15" t="n"/>
    </row>
    <row r="61">
      <c r="A61" s="12" t="inlineStr">
        <is>
          <t>Karur Vysya Bank Ltd.</t>
        </is>
      </c>
      <c r="B61" s="30" t="inlineStr">
        <is>
          <t>INE036D01028</t>
        </is>
      </c>
      <c r="C61" s="30" t="inlineStr">
        <is>
          <t>Banks</t>
        </is>
      </c>
      <c r="D61" s="13" t="n">
        <v>4575955</v>
      </c>
      <c r="E61" s="14" t="n">
        <v>11126.43</v>
      </c>
      <c r="F61" s="15" t="n">
        <v>0.008800000000000001</v>
      </c>
      <c r="G61" s="15" t="n"/>
    </row>
    <row r="62">
      <c r="A62" s="12" t="inlineStr">
        <is>
          <t>HDB Financial Services Ltd.</t>
        </is>
      </c>
      <c r="B62" s="30" t="inlineStr">
        <is>
          <t>INE756I01012</t>
        </is>
      </c>
      <c r="C62" s="30" t="inlineStr">
        <is>
          <t>Finance</t>
        </is>
      </c>
      <c r="D62" s="13" t="n">
        <v>1476124</v>
      </c>
      <c r="E62" s="14" t="n">
        <v>10794.89</v>
      </c>
      <c r="F62" s="15" t="n">
        <v>0.008500000000000001</v>
      </c>
      <c r="G62" s="15" t="n"/>
    </row>
    <row r="63">
      <c r="A63" s="12" t="inlineStr">
        <is>
          <t>BSE Ltd.</t>
        </is>
      </c>
      <c r="B63" s="30" t="inlineStr">
        <is>
          <t>INE118H01025</t>
        </is>
      </c>
      <c r="C63" s="30" t="inlineStr">
        <is>
          <t>Capital Markets</t>
        </is>
      </c>
      <c r="D63" s="13" t="n">
        <v>428033</v>
      </c>
      <c r="E63" s="14" t="n">
        <v>10610.94</v>
      </c>
      <c r="F63" s="15" t="n">
        <v>0.008399999999999999</v>
      </c>
      <c r="G63" s="15" t="n"/>
    </row>
    <row r="64">
      <c r="A64" s="12" t="inlineStr">
        <is>
          <t>Bikaji Foods International Ltd.</t>
        </is>
      </c>
      <c r="B64" s="30" t="inlineStr">
        <is>
          <t>INE00E101023</t>
        </is>
      </c>
      <c r="C64" s="30" t="inlineStr">
        <is>
          <t>Food Products</t>
        </is>
      </c>
      <c r="D64" s="13" t="n">
        <v>1416457</v>
      </c>
      <c r="E64" s="14" t="n">
        <v>10348.63</v>
      </c>
      <c r="F64" s="15" t="n">
        <v>0.008200000000000001</v>
      </c>
      <c r="G64" s="15" t="n"/>
    </row>
    <row r="65">
      <c r="A65" s="12" t="inlineStr">
        <is>
          <t>TVS Motor Company Ltd.</t>
        </is>
      </c>
      <c r="B65" s="30" t="inlineStr">
        <is>
          <t>INE494B01023</t>
        </is>
      </c>
      <c r="C65" s="30" t="inlineStr">
        <is>
          <t>Automobiles</t>
        </is>
      </c>
      <c r="D65" s="13" t="n">
        <v>293975</v>
      </c>
      <c r="E65" s="14" t="n">
        <v>10314.7</v>
      </c>
      <c r="F65" s="15" t="n">
        <v>0.008200000000000001</v>
      </c>
      <c r="G65" s="15" t="n"/>
    </row>
    <row r="66">
      <c r="A66" s="12" t="inlineStr">
        <is>
          <t>L&amp;T Finance Ltd.</t>
        </is>
      </c>
      <c r="B66" s="30" t="inlineStr">
        <is>
          <t>INE498L01015</t>
        </is>
      </c>
      <c r="C66" s="30" t="inlineStr">
        <is>
          <t>Finance</t>
        </is>
      </c>
      <c r="D66" s="13" t="n">
        <v>3648760</v>
      </c>
      <c r="E66" s="14" t="n">
        <v>9869.530000000001</v>
      </c>
      <c r="F66" s="15" t="n">
        <v>0.0078</v>
      </c>
      <c r="G66" s="15" t="n"/>
    </row>
    <row r="67">
      <c r="A67" s="12" t="inlineStr">
        <is>
          <t>Sumitomo Chemical India Ltd.</t>
        </is>
      </c>
      <c r="B67" s="30" t="inlineStr">
        <is>
          <t>INE258G01013</t>
        </is>
      </c>
      <c r="C67" s="30" t="inlineStr">
        <is>
          <t>Fertilizers &amp; Agrochemicals</t>
        </is>
      </c>
      <c r="D67" s="13" t="n">
        <v>1874798</v>
      </c>
      <c r="E67" s="14" t="n">
        <v>9415.24</v>
      </c>
      <c r="F67" s="15" t="n">
        <v>0.0074</v>
      </c>
      <c r="G67" s="15" t="n"/>
    </row>
    <row r="68">
      <c r="A68" s="12" t="inlineStr">
        <is>
          <t>Ajanta Pharma Ltd.</t>
        </is>
      </c>
      <c r="B68" s="30" t="inlineStr">
        <is>
          <t>INE031B01049</t>
        </is>
      </c>
      <c r="C68" s="30" t="inlineStr">
        <is>
          <t>Pharmaceuticals &amp; Biotechnology</t>
        </is>
      </c>
      <c r="D68" s="13" t="n">
        <v>363376</v>
      </c>
      <c r="E68" s="14" t="n">
        <v>8958.309999999999</v>
      </c>
      <c r="F68" s="15" t="n">
        <v>0.0071</v>
      </c>
      <c r="G68" s="15" t="n"/>
    </row>
    <row r="69">
      <c r="A69" s="12" t="inlineStr">
        <is>
          <t>Prestige Estates Projects Ltd.</t>
        </is>
      </c>
      <c r="B69" s="30" t="inlineStr">
        <is>
          <t>INE811K01011</t>
        </is>
      </c>
      <c r="C69" s="30" t="inlineStr">
        <is>
          <t>Realty</t>
        </is>
      </c>
      <c r="D69" s="13" t="n">
        <v>511582</v>
      </c>
      <c r="E69" s="14" t="n">
        <v>8925.57</v>
      </c>
      <c r="F69" s="15" t="n">
        <v>0.0071</v>
      </c>
      <c r="G69" s="15" t="n"/>
    </row>
    <row r="70">
      <c r="A70" s="12" t="inlineStr">
        <is>
          <t>Astral Ltd.</t>
        </is>
      </c>
      <c r="B70" s="30" t="inlineStr">
        <is>
          <t>INE006I01046</t>
        </is>
      </c>
      <c r="C70" s="30" t="inlineStr">
        <is>
          <t>Industrial Products</t>
        </is>
      </c>
      <c r="D70" s="13" t="n">
        <v>608916</v>
      </c>
      <c r="E70" s="14" t="n">
        <v>8829.889999999999</v>
      </c>
      <c r="F70" s="15" t="n">
        <v>0.007</v>
      </c>
      <c r="G70" s="15" t="n"/>
    </row>
    <row r="71">
      <c r="A71" s="12" t="inlineStr">
        <is>
          <t>CEAT Ltd.</t>
        </is>
      </c>
      <c r="B71" s="30" t="inlineStr">
        <is>
          <t>INE482A01020</t>
        </is>
      </c>
      <c r="C71" s="30" t="inlineStr">
        <is>
          <t>Auto Components</t>
        </is>
      </c>
      <c r="D71" s="13" t="n">
        <v>218091</v>
      </c>
      <c r="E71" s="14" t="n">
        <v>8794.959999999999</v>
      </c>
      <c r="F71" s="15" t="n">
        <v>0.007</v>
      </c>
      <c r="G71" s="15" t="n"/>
    </row>
    <row r="72">
      <c r="A72" s="12" t="inlineStr">
        <is>
          <t>Schaeffler India Ltd.</t>
        </is>
      </c>
      <c r="B72" s="30" t="inlineStr">
        <is>
          <t>INE513A01022</t>
        </is>
      </c>
      <c r="C72" s="30" t="inlineStr">
        <is>
          <t>Auto Components</t>
        </is>
      </c>
      <c r="D72" s="13" t="n">
        <v>211476</v>
      </c>
      <c r="E72" s="14" t="n">
        <v>8504.299999999999</v>
      </c>
      <c r="F72" s="15" t="n">
        <v>0.0067</v>
      </c>
      <c r="G72" s="15" t="n"/>
    </row>
    <row r="73">
      <c r="A73" s="12" t="inlineStr">
        <is>
          <t>Firstsource Solutions Ltd.</t>
        </is>
      </c>
      <c r="B73" s="30" t="inlineStr">
        <is>
          <t>INE684F01012</t>
        </is>
      </c>
      <c r="C73" s="30" t="inlineStr">
        <is>
          <t>Commercial Services &amp; Supplies</t>
        </is>
      </c>
      <c r="D73" s="13" t="n">
        <v>2364675</v>
      </c>
      <c r="E73" s="14" t="n">
        <v>8368.58</v>
      </c>
      <c r="F73" s="15" t="n">
        <v>0.0066</v>
      </c>
      <c r="G73" s="15" t="n"/>
    </row>
    <row r="74">
      <c r="A74" s="12" t="inlineStr">
        <is>
          <t>Bharat Dynamics Ltd.</t>
        </is>
      </c>
      <c r="B74" s="30" t="inlineStr">
        <is>
          <t>INE171Z01026</t>
        </is>
      </c>
      <c r="C74" s="30" t="inlineStr">
        <is>
          <t>Aerospace &amp; Defense</t>
        </is>
      </c>
      <c r="D74" s="13" t="n">
        <v>508381</v>
      </c>
      <c r="E74" s="14" t="n">
        <v>7777.72</v>
      </c>
      <c r="F74" s="15" t="n">
        <v>0.0061</v>
      </c>
      <c r="G74" s="15" t="n"/>
    </row>
    <row r="75">
      <c r="A75" s="12" t="inlineStr">
        <is>
          <t>Vodafone Idea Ltd.</t>
        </is>
      </c>
      <c r="B75" s="30" t="inlineStr">
        <is>
          <t>INE669E01016</t>
        </is>
      </c>
      <c r="C75" s="30" t="inlineStr">
        <is>
          <t>Telecom - Services</t>
        </is>
      </c>
      <c r="D75" s="13" t="n">
        <v>88513555</v>
      </c>
      <c r="E75" s="14" t="n">
        <v>7727.23</v>
      </c>
      <c r="F75" s="15" t="n">
        <v>0.0061</v>
      </c>
      <c r="G75" s="15" t="n"/>
    </row>
    <row r="76">
      <c r="A76" s="12" t="inlineStr">
        <is>
          <t>Blue Star Ltd.</t>
        </is>
      </c>
      <c r="B76" s="30" t="inlineStr">
        <is>
          <t>INE472A01039</t>
        </is>
      </c>
      <c r="C76" s="30" t="inlineStr">
        <is>
          <t>Consumer Durables</t>
        </is>
      </c>
      <c r="D76" s="13" t="n">
        <v>372179</v>
      </c>
      <c r="E76" s="14" t="n">
        <v>7210.6</v>
      </c>
      <c r="F76" s="15" t="n">
        <v>0.0057</v>
      </c>
      <c r="G76" s="15" t="n"/>
    </row>
    <row r="77">
      <c r="A77" s="12" t="inlineStr">
        <is>
          <t>Torrent Power Ltd.</t>
        </is>
      </c>
      <c r="B77" s="30" t="inlineStr">
        <is>
          <t>INE813H01021</t>
        </is>
      </c>
      <c r="C77" s="30" t="inlineStr">
        <is>
          <t>Power</t>
        </is>
      </c>
      <c r="D77" s="13" t="n">
        <v>545544</v>
      </c>
      <c r="E77" s="14" t="n">
        <v>7182.09</v>
      </c>
      <c r="F77" s="15" t="n">
        <v>0.0057</v>
      </c>
      <c r="G77" s="15" t="n"/>
    </row>
    <row r="78">
      <c r="A78" s="12" t="inlineStr">
        <is>
          <t>Cholamandalam Investment &amp; Finance Company Ltd.</t>
        </is>
      </c>
      <c r="B78" s="30" t="inlineStr">
        <is>
          <t>INE121A01024</t>
        </is>
      </c>
      <c r="C78" s="30" t="inlineStr">
        <is>
          <t>Finance</t>
        </is>
      </c>
      <c r="D78" s="13" t="n">
        <v>388433</v>
      </c>
      <c r="E78" s="14" t="n">
        <v>6590.93</v>
      </c>
      <c r="F78" s="15" t="n">
        <v>0.0052</v>
      </c>
      <c r="G78" s="15" t="n"/>
    </row>
    <row r="79">
      <c r="A79" s="12" t="inlineStr">
        <is>
          <t>Triveni Turbine Ltd.</t>
        </is>
      </c>
      <c r="B79" s="30" t="inlineStr">
        <is>
          <t>INE152M01016</t>
        </is>
      </c>
      <c r="C79" s="30" t="inlineStr">
        <is>
          <t>Electrical Equipment</t>
        </is>
      </c>
      <c r="D79" s="13" t="n">
        <v>1212600</v>
      </c>
      <c r="E79" s="14" t="n">
        <v>6491.05</v>
      </c>
      <c r="F79" s="15" t="n">
        <v>0.0051</v>
      </c>
      <c r="G79" s="15" t="n"/>
    </row>
    <row r="80">
      <c r="A80" s="12" t="inlineStr">
        <is>
          <t>Bharat Forge Ltd.</t>
        </is>
      </c>
      <c r="B80" s="30" t="inlineStr">
        <is>
          <t>INE465A01025</t>
        </is>
      </c>
      <c r="C80" s="30" t="inlineStr">
        <is>
          <t>Auto Components</t>
        </is>
      </c>
      <c r="D80" s="13" t="n">
        <v>477221</v>
      </c>
      <c r="E80" s="14" t="n">
        <v>6321.75</v>
      </c>
      <c r="F80" s="15" t="n">
        <v>0.005</v>
      </c>
      <c r="G80" s="15" t="n"/>
    </row>
    <row r="81">
      <c r="A81" s="12" t="inlineStr">
        <is>
          <t>360 One Wam Ltd.</t>
        </is>
      </c>
      <c r="B81" s="30" t="inlineStr">
        <is>
          <t>INE466L01038</t>
        </is>
      </c>
      <c r="C81" s="30" t="inlineStr">
        <is>
          <t>Capital Markets</t>
        </is>
      </c>
      <c r="D81" s="13" t="n">
        <v>581971</v>
      </c>
      <c r="E81" s="14" t="n">
        <v>6289.36</v>
      </c>
      <c r="F81" s="15" t="n">
        <v>0.005</v>
      </c>
      <c r="G81" s="15" t="n"/>
    </row>
    <row r="82">
      <c r="A82" s="12" t="inlineStr">
        <is>
          <t>Shree Cement Ltd.</t>
        </is>
      </c>
      <c r="B82" s="30" t="inlineStr">
        <is>
          <t>INE070A01015</t>
        </is>
      </c>
      <c r="C82" s="30" t="inlineStr">
        <is>
          <t>Cement &amp; Cement Products</t>
        </is>
      </c>
      <c r="D82" s="13" t="n">
        <v>21647</v>
      </c>
      <c r="E82" s="14" t="n">
        <v>6128.27</v>
      </c>
      <c r="F82" s="15" t="n">
        <v>0.0048</v>
      </c>
      <c r="G82" s="15" t="n"/>
    </row>
    <row r="83">
      <c r="A83" s="12" t="inlineStr">
        <is>
          <t>Craftsman Automation Ltd.</t>
        </is>
      </c>
      <c r="B83" s="30" t="inlineStr">
        <is>
          <t>INE00LO01017</t>
        </is>
      </c>
      <c r="C83" s="30" t="inlineStr">
        <is>
          <t>Auto Components</t>
        </is>
      </c>
      <c r="D83" s="13" t="n">
        <v>87682</v>
      </c>
      <c r="E83" s="14" t="n">
        <v>5857.16</v>
      </c>
      <c r="F83" s="15" t="n">
        <v>0.0046</v>
      </c>
      <c r="G83" s="15" t="n"/>
    </row>
    <row r="84">
      <c r="A84" s="12" t="inlineStr">
        <is>
          <t>Mphasis Ltd.</t>
        </is>
      </c>
      <c r="B84" s="30" t="inlineStr">
        <is>
          <t>INE356A01018</t>
        </is>
      </c>
      <c r="C84" s="30" t="inlineStr">
        <is>
          <t>IT - Software</t>
        </is>
      </c>
      <c r="D84" s="13" t="n">
        <v>201662</v>
      </c>
      <c r="E84" s="14" t="n">
        <v>5574.74</v>
      </c>
      <c r="F84" s="15" t="n">
        <v>0.0044</v>
      </c>
      <c r="G84" s="15" t="n"/>
    </row>
    <row r="85">
      <c r="A85" s="12" t="inlineStr">
        <is>
          <t>Hitachi Energy India Ltd.</t>
        </is>
      </c>
      <c r="B85" s="30" t="inlineStr">
        <is>
          <t>INE07Y701011</t>
        </is>
      </c>
      <c r="C85" s="30" t="inlineStr">
        <is>
          <t>Electrical Equipment</t>
        </is>
      </c>
      <c r="D85" s="13" t="n">
        <v>30492</v>
      </c>
      <c r="E85" s="14" t="n">
        <v>5420.87</v>
      </c>
      <c r="F85" s="15" t="n">
        <v>0.0043</v>
      </c>
      <c r="G85" s="15" t="n"/>
    </row>
    <row r="86">
      <c r="A86" s="12" t="inlineStr">
        <is>
          <t>Mazagon Dock Shipbuilders Ltd.</t>
        </is>
      </c>
      <c r="B86" s="30" t="inlineStr">
        <is>
          <t>INE249Z01020</t>
        </is>
      </c>
      <c r="C86" s="30" t="inlineStr">
        <is>
          <t>Industrial Manufacturing</t>
        </is>
      </c>
      <c r="D86" s="13" t="n">
        <v>196458</v>
      </c>
      <c r="E86" s="14" t="n">
        <v>5361.34</v>
      </c>
      <c r="F86" s="15" t="n">
        <v>0.0042</v>
      </c>
      <c r="G86" s="15" t="n"/>
    </row>
    <row r="87">
      <c r="A87" s="12" t="inlineStr">
        <is>
          <t>Kaynes Technology India Ltd.</t>
        </is>
      </c>
      <c r="B87" s="30" t="inlineStr">
        <is>
          <t>INE918Z01012</t>
        </is>
      </c>
      <c r="C87" s="30" t="inlineStr">
        <is>
          <t>Industrial Manufacturing</t>
        </is>
      </c>
      <c r="D87" s="13" t="n">
        <v>79853</v>
      </c>
      <c r="E87" s="14" t="n">
        <v>5353.74</v>
      </c>
      <c r="F87" s="15" t="n">
        <v>0.0042</v>
      </c>
      <c r="G87" s="15" t="n"/>
    </row>
    <row r="88">
      <c r="A88" s="12" t="inlineStr">
        <is>
          <t>Indus Towers Ltd.</t>
        </is>
      </c>
      <c r="B88" s="30" t="inlineStr">
        <is>
          <t>INE121J01017</t>
        </is>
      </c>
      <c r="C88" s="30" t="inlineStr">
        <is>
          <t>Telecom - Services</t>
        </is>
      </c>
      <c r="D88" s="13" t="n">
        <v>1469960</v>
      </c>
      <c r="E88" s="14" t="n">
        <v>5344.77</v>
      </c>
      <c r="F88" s="15" t="n">
        <v>0.0042</v>
      </c>
      <c r="G88" s="15" t="n"/>
    </row>
    <row r="89">
      <c r="A89" s="12" t="inlineStr">
        <is>
          <t>Balkrishna Industries Ltd.</t>
        </is>
      </c>
      <c r="B89" s="30" t="inlineStr">
        <is>
          <t>INE787D01026</t>
        </is>
      </c>
      <c r="C89" s="30" t="inlineStr">
        <is>
          <t>Auto Components</t>
        </is>
      </c>
      <c r="D89" s="13" t="n">
        <v>202831</v>
      </c>
      <c r="E89" s="14" t="n">
        <v>4624.14</v>
      </c>
      <c r="F89" s="15" t="n">
        <v>0.0037</v>
      </c>
      <c r="G89" s="15" t="n"/>
    </row>
    <row r="90">
      <c r="A90" s="12" t="inlineStr">
        <is>
          <t>ITC Hotels Ltd.</t>
        </is>
      </c>
      <c r="B90" s="30" t="inlineStr">
        <is>
          <t>INE379A01028</t>
        </is>
      </c>
      <c r="C90" s="30" t="inlineStr">
        <is>
          <t>Leisure Services</t>
        </is>
      </c>
      <c r="D90" s="13" t="n">
        <v>1969577</v>
      </c>
      <c r="E90" s="14" t="n">
        <v>4271.62</v>
      </c>
      <c r="F90" s="15" t="n">
        <v>0.0034</v>
      </c>
      <c r="G90" s="15" t="n"/>
    </row>
    <row r="91">
      <c r="A91" s="12" t="inlineStr">
        <is>
          <t>Oberoi Realty Ltd.</t>
        </is>
      </c>
      <c r="B91" s="30" t="inlineStr">
        <is>
          <t>INE093I01010</t>
        </is>
      </c>
      <c r="C91" s="30" t="inlineStr">
        <is>
          <t>Realty</t>
        </is>
      </c>
      <c r="D91" s="13" t="n">
        <v>220778</v>
      </c>
      <c r="E91" s="14" t="n">
        <v>3926.1</v>
      </c>
      <c r="F91" s="15" t="n">
        <v>0.0031</v>
      </c>
      <c r="G91" s="15" t="n"/>
    </row>
    <row r="92">
      <c r="A92" s="12" t="inlineStr">
        <is>
          <t>PNB Housing Finance Ltd.</t>
        </is>
      </c>
      <c r="B92" s="30" t="inlineStr">
        <is>
          <t>INE572E01012</t>
        </is>
      </c>
      <c r="C92" s="30" t="inlineStr">
        <is>
          <t>Finance</t>
        </is>
      </c>
      <c r="D92" s="13" t="n">
        <v>342344</v>
      </c>
      <c r="E92" s="14" t="n">
        <v>3179.35</v>
      </c>
      <c r="F92" s="15" t="n">
        <v>0.0025</v>
      </c>
      <c r="G92" s="15" t="n"/>
    </row>
    <row r="93">
      <c r="A93" s="12" t="inlineStr">
        <is>
          <t>Thermax Ltd.</t>
        </is>
      </c>
      <c r="B93" s="30" t="inlineStr">
        <is>
          <t>INE152A01029</t>
        </is>
      </c>
      <c r="C93" s="30" t="inlineStr">
        <is>
          <t>Electrical Equipment</t>
        </is>
      </c>
      <c r="D93" s="13" t="n">
        <v>41018</v>
      </c>
      <c r="E93" s="14" t="n">
        <v>1320.29</v>
      </c>
      <c r="F93" s="15" t="n">
        <v>0.001</v>
      </c>
      <c r="G93" s="15" t="n"/>
    </row>
    <row r="94">
      <c r="A94" s="12" t="inlineStr">
        <is>
          <t>Anthem Biosciences Ltd.</t>
        </is>
      </c>
      <c r="B94" s="30" t="inlineStr">
        <is>
          <t>INE0CZ201020</t>
        </is>
      </c>
      <c r="C94" s="30" t="inlineStr">
        <is>
          <t>Pharmaceuticals &amp; Biotechnology</t>
        </is>
      </c>
      <c r="D94" s="13" t="n">
        <v>148529</v>
      </c>
      <c r="E94" s="14" t="n">
        <v>1054.7</v>
      </c>
      <c r="F94" s="15" t="n">
        <v>0.0008</v>
      </c>
      <c r="G94" s="15" t="n"/>
    </row>
    <row r="95">
      <c r="A95" s="16" t="inlineStr">
        <is>
          <t>Sub Total</t>
        </is>
      </c>
      <c r="B95" s="31" t="n"/>
      <c r="C95" s="31" t="n"/>
      <c r="D95" s="17" t="n"/>
      <c r="E95" s="37" t="n">
        <v>1234333.25</v>
      </c>
      <c r="F95" s="38" t="n">
        <v>0.9757</v>
      </c>
      <c r="G95" s="20" t="n"/>
    </row>
    <row r="96">
      <c r="A96" s="16" t="n"/>
      <c r="B96" s="31" t="n"/>
      <c r="C96" s="31" t="n"/>
      <c r="D96" s="17" t="n"/>
      <c r="E96" s="41" t="n"/>
      <c r="F96" s="20" t="n"/>
      <c r="G96" s="20" t="n"/>
    </row>
    <row r="97">
      <c r="A97" s="16" t="n"/>
      <c r="B97" s="31" t="n"/>
      <c r="C97" s="31" t="n"/>
      <c r="D97" s="17" t="n"/>
      <c r="E97" s="41" t="n"/>
      <c r="F97" s="20" t="n"/>
      <c r="G97" s="20" t="n"/>
    </row>
    <row r="98">
      <c r="A98" s="69" t="inlineStr">
        <is>
          <t>Debt Instruments</t>
        </is>
      </c>
      <c r="B98" s="31" t="n"/>
      <c r="C98" s="31" t="n"/>
      <c r="D98" s="17" t="n"/>
      <c r="E98" s="41" t="n"/>
      <c r="F98" s="20" t="n"/>
      <c r="G98" s="20" t="n"/>
    </row>
    <row r="99">
      <c r="A99" s="69" t="inlineStr">
        <is>
          <t>(a) Non-convertible Preference share</t>
        </is>
      </c>
      <c r="B99" s="30" t="n"/>
      <c r="C99" s="30" t="n"/>
      <c r="D99" s="13" t="n"/>
      <c r="E99" s="14" t="n"/>
      <c r="F99" s="15" t="n"/>
      <c r="G99" s="15" t="n"/>
    </row>
    <row r="100">
      <c r="A100" s="69" t="inlineStr">
        <is>
          <t>Listed / Awaiting listing on Stock Exchanges</t>
        </is>
      </c>
      <c r="B100" s="30" t="n"/>
      <c r="C100" s="30" t="n"/>
      <c r="D100" s="13" t="n"/>
      <c r="E100" s="14" t="n"/>
      <c r="F100" s="15" t="n"/>
      <c r="G100" s="15" t="n"/>
    </row>
    <row r="101">
      <c r="A101" s="12" t="inlineStr">
        <is>
          <t>6% TVS MOTOR CO LTD NCRPS 01-09-2026</t>
        </is>
      </c>
      <c r="B101" s="30" t="inlineStr">
        <is>
          <t>INE494B04019</t>
        </is>
      </c>
      <c r="C101" s="30" t="inlineStr">
        <is>
          <t>Automobiles</t>
        </is>
      </c>
      <c r="D101" s="13" t="n">
        <v>1175900</v>
      </c>
      <c r="E101" s="14" t="n">
        <v>118.67</v>
      </c>
      <c r="F101" s="15" t="n">
        <v>0.0001</v>
      </c>
      <c r="G101" s="15" t="n"/>
    </row>
    <row r="102">
      <c r="A102" s="16" t="inlineStr">
        <is>
          <t>Sub Total</t>
        </is>
      </c>
      <c r="B102" s="31" t="n"/>
      <c r="C102" s="31" t="n"/>
      <c r="D102" s="17" t="n"/>
      <c r="E102" s="37" t="n">
        <v>118.67</v>
      </c>
      <c r="F102" s="38" t="n">
        <v>0.0001</v>
      </c>
      <c r="G102" s="20" t="n"/>
    </row>
    <row r="103">
      <c r="A103" s="21" t="inlineStr">
        <is>
          <t>TOTAL</t>
        </is>
      </c>
      <c r="B103" s="32" t="n"/>
      <c r="C103" s="32" t="n"/>
      <c r="D103" s="22" t="n"/>
      <c r="E103" s="27" t="n">
        <v>1234451.92</v>
      </c>
      <c r="F103" s="28" t="n">
        <v>0.9758</v>
      </c>
      <c r="G103" s="20" t="n"/>
    </row>
    <row r="104">
      <c r="A104" s="12" t="n"/>
      <c r="B104" s="30" t="n"/>
      <c r="C104" s="30" t="n"/>
      <c r="D104" s="13" t="n"/>
      <c r="E104" s="14" t="n"/>
      <c r="F104" s="15" t="n"/>
      <c r="G104" s="15" t="n"/>
    </row>
    <row r="105">
      <c r="A105" s="12" t="n"/>
      <c r="B105" s="30" t="n"/>
      <c r="C105" s="30" t="n"/>
      <c r="D105" s="13" t="n"/>
      <c r="E105" s="14" t="n"/>
      <c r="F105" s="15" t="n"/>
      <c r="G105" s="15" t="n"/>
    </row>
    <row r="106">
      <c r="A106" s="16" t="inlineStr">
        <is>
          <t>TREPS / Reverse Repo</t>
        </is>
      </c>
      <c r="B106" s="30" t="n"/>
      <c r="C106" s="30" t="n"/>
      <c r="D106" s="13" t="n"/>
      <c r="E106" s="14" t="n"/>
      <c r="F106" s="15" t="n"/>
      <c r="G106" s="15" t="n"/>
    </row>
    <row r="107">
      <c r="A107" s="12" t="inlineStr">
        <is>
          <t>Clearing Corporation of India Ltd.</t>
        </is>
      </c>
      <c r="B107" s="30" t="n"/>
      <c r="C107" s="30" t="n"/>
      <c r="D107" s="13" t="n"/>
      <c r="E107" s="14" t="n">
        <v>38893.11</v>
      </c>
      <c r="F107" s="15" t="n">
        <v>0.0308</v>
      </c>
      <c r="G107" s="15" t="n">
        <v>0.05596</v>
      </c>
    </row>
    <row r="108">
      <c r="A108" s="16" t="inlineStr">
        <is>
          <t>Sub Total</t>
        </is>
      </c>
      <c r="B108" s="31" t="n"/>
      <c r="C108" s="31" t="n"/>
      <c r="D108" s="17" t="n"/>
      <c r="E108" s="37" t="n">
        <v>38893.11</v>
      </c>
      <c r="F108" s="38" t="n">
        <v>0.0308</v>
      </c>
      <c r="G108" s="20" t="n"/>
    </row>
    <row r="109">
      <c r="A109" s="12" t="n"/>
      <c r="B109" s="30" t="n"/>
      <c r="C109" s="30" t="n"/>
      <c r="D109" s="13" t="n"/>
      <c r="E109" s="14" t="n"/>
      <c r="F109" s="15" t="n"/>
      <c r="G109" s="15" t="n"/>
    </row>
    <row r="110">
      <c r="A110" s="21" t="inlineStr">
        <is>
          <t>TOTAL</t>
        </is>
      </c>
      <c r="B110" s="32" t="n"/>
      <c r="C110" s="32" t="n"/>
      <c r="D110" s="22" t="n"/>
      <c r="E110" s="18" t="n">
        <v>38893.11</v>
      </c>
      <c r="F110" s="19" t="n">
        <v>0.0308</v>
      </c>
      <c r="G110" s="20" t="n"/>
    </row>
    <row r="111">
      <c r="A111" s="12" t="inlineStr">
        <is>
          <t>Accrued Interest</t>
        </is>
      </c>
      <c r="B111" s="30" t="n"/>
      <c r="C111" s="30" t="n"/>
      <c r="D111" s="13" t="n"/>
      <c r="E111" s="14" t="n">
        <v>5.9629</v>
      </c>
      <c r="F111" s="15" t="n">
        <v>4e-06</v>
      </c>
      <c r="G111" s="15" t="n"/>
    </row>
    <row r="112">
      <c r="A112" s="12" t="inlineStr">
        <is>
          <t>Net Receivables/(Payables)</t>
        </is>
      </c>
      <c r="B112" s="30" t="n"/>
      <c r="C112" s="30" t="n"/>
      <c r="D112" s="13" t="n"/>
      <c r="E112" s="23" t="n">
        <v>-8658.2129</v>
      </c>
      <c r="F112" s="24" t="n">
        <v>-0.006604</v>
      </c>
      <c r="G112" s="15" t="n">
        <v>0.05596</v>
      </c>
    </row>
    <row r="113">
      <c r="A113" s="25" t="inlineStr">
        <is>
          <t>GRAND TOTAL</t>
        </is>
      </c>
      <c r="B113" s="33" t="n"/>
      <c r="C113" s="33" t="n"/>
      <c r="D113" s="26" t="n"/>
      <c r="E113" s="27" t="n">
        <v>1264692.78</v>
      </c>
      <c r="F113" s="28" t="n">
        <v>1</v>
      </c>
      <c r="G113" s="28" t="n"/>
    </row>
    <row r="118">
      <c r="A118" s="80" t="inlineStr">
        <is>
          <t>Notes:</t>
        </is>
      </c>
    </row>
    <row r="119">
      <c r="A119" s="48" t="inlineStr">
        <is>
          <t>1. Security in default beyond its maturiy date</t>
        </is>
      </c>
      <c r="B119" s="34" t="inlineStr">
        <is>
          <t>NIL</t>
        </is>
      </c>
    </row>
    <row r="120">
      <c r="A120" t="inlineStr">
        <is>
          <t>2. NAV at the beginning of the period (Rs. per unit)</t>
        </is>
      </c>
    </row>
    <row r="121">
      <c r="A121" t="inlineStr">
        <is>
          <t>Plan /option (Face Value 10)</t>
        </is>
      </c>
      <c r="B121" t="inlineStr">
        <is>
          <t>As on</t>
        </is>
      </c>
      <c r="C121" t="inlineStr">
        <is>
          <t>As on</t>
        </is>
      </c>
    </row>
    <row r="122">
      <c r="B122" s="49" t="n">
        <v>45930</v>
      </c>
      <c r="C122" s="49" t="n">
        <v>45961</v>
      </c>
    </row>
    <row r="123">
      <c r="A123" t="inlineStr">
        <is>
          <t>Direct Plan Growth Option</t>
        </is>
      </c>
      <c r="B123" t="n">
        <v>115.662</v>
      </c>
      <c r="C123" t="n">
        <v>120.982</v>
      </c>
    </row>
    <row r="124">
      <c r="A124" t="inlineStr">
        <is>
          <t>Direct Plan IDCW Option</t>
        </is>
      </c>
      <c r="B124" t="n">
        <v>84.337</v>
      </c>
      <c r="C124" t="n">
        <v>88.217</v>
      </c>
    </row>
    <row r="125">
      <c r="A125" t="inlineStr">
        <is>
          <t>Regular Plan Growth Option</t>
        </is>
      </c>
      <c r="B125" t="n">
        <v>98.81100000000001</v>
      </c>
      <c r="C125" t="n">
        <v>103.244</v>
      </c>
    </row>
    <row r="126">
      <c r="A126" t="inlineStr">
        <is>
          <t>Regular Plan IDCW Option</t>
        </is>
      </c>
      <c r="B126" t="n">
        <v>56.967</v>
      </c>
      <c r="C126" t="n">
        <v>59.523</v>
      </c>
    </row>
    <row r="128">
      <c r="A128" t="inlineStr">
        <is>
          <t xml:space="preserve">3. Total Dividend (Net) declared during the month </t>
        </is>
      </c>
      <c r="B128" s="34" t="inlineStr">
        <is>
          <t>NIL</t>
        </is>
      </c>
    </row>
    <row r="129">
      <c r="A129" t="inlineStr">
        <is>
          <t>4. Bonus was declared during the month</t>
        </is>
      </c>
      <c r="B129" s="34" t="inlineStr">
        <is>
          <t>NIL</t>
        </is>
      </c>
    </row>
    <row r="130" ht="29" customHeight="1">
      <c r="A130" s="48" t="inlineStr">
        <is>
          <t>5. Investment in Repo of Corporate Debt Securities during the month ended October 31, 2025</t>
        </is>
      </c>
      <c r="B130" s="34" t="inlineStr">
        <is>
          <t>NIL</t>
        </is>
      </c>
    </row>
    <row r="131" ht="29" customHeight="1">
      <c r="A131" s="48" t="inlineStr">
        <is>
          <t>6. Investment in foreign securities/ADRs/GDRs at the end of the month</t>
        </is>
      </c>
      <c r="B131" s="34" t="inlineStr">
        <is>
          <t>NIL</t>
        </is>
      </c>
    </row>
    <row r="132">
      <c r="A132" t="inlineStr">
        <is>
          <t>7. Portfolio Turnover Ratio</t>
        </is>
      </c>
      <c r="B132" s="51" t="n">
        <v>0.4028</v>
      </c>
    </row>
    <row r="133" ht="43.5" customHeight="1">
      <c r="A133" s="48" t="inlineStr">
        <is>
          <t>8. Total gross exposure to derivative instruments (excluding reversed positions) at the end of the month (Rs. in Lakhs)</t>
        </is>
      </c>
      <c r="B133" s="34" t="inlineStr">
        <is>
          <t>NIL</t>
        </is>
      </c>
    </row>
    <row r="134">
      <c r="B134" s="34" t="n"/>
    </row>
    <row r="135" ht="29" customHeight="1">
      <c r="A135" s="48" t="inlineStr">
        <is>
          <t>9. Margin Deposits includes Margin money placed on derivatives other than margin money placed with bank</t>
        </is>
      </c>
      <c r="B135" s="34" t="inlineStr">
        <is>
          <t>NIL</t>
        </is>
      </c>
    </row>
    <row r="136" ht="29" customHeight="1">
      <c r="A136" s="48" t="inlineStr">
        <is>
          <t>10. Value of investment made by other schemes under same management (Rs. In Lakhs)</t>
        </is>
      </c>
      <c r="B136" t="inlineStr">
        <is>
          <t>NIL</t>
        </is>
      </c>
    </row>
    <row r="137" ht="29" customHeight="1">
      <c r="A137" s="48" t="inlineStr">
        <is>
          <t>11. Number of instance of deviation In valuation of securities</t>
        </is>
      </c>
      <c r="B137" s="34" t="inlineStr">
        <is>
          <t>NIL</t>
        </is>
      </c>
    </row>
    <row r="138" ht="29" customHeight="1">
      <c r="A138" s="48" t="inlineStr">
        <is>
          <t>12. Total value and percentage of illiquid equity shares / securities</t>
        </is>
      </c>
      <c r="B138" s="34" t="inlineStr">
        <is>
          <t>NIL</t>
        </is>
      </c>
    </row>
    <row r="140" ht="70" customHeight="1">
      <c r="A140" s="82" t="inlineStr">
        <is>
          <t>Scheme Name</t>
        </is>
      </c>
      <c r="B140" s="82" t="inlineStr">
        <is>
          <t>Risk- O - Meter</t>
        </is>
      </c>
      <c r="C140" s="82" t="inlineStr">
        <is>
          <t>Benchmark of the Scheme</t>
        </is>
      </c>
      <c r="D140" s="82" t="inlineStr">
        <is>
          <t>Benchmark Risk-o-meter</t>
        </is>
      </c>
    </row>
    <row r="141" ht="70" customHeight="1">
      <c r="A141" s="82" t="inlineStr">
        <is>
          <t>Edelweiss Mid Cap Fund</t>
        </is>
      </c>
      <c r="B141" s="82" t="n"/>
      <c r="C141" s="82" t="inlineStr">
        <is>
          <t>NIFTY Midcap 150 TRI</t>
        </is>
      </c>
      <c r="D141" s="82" t="n"/>
      <c r="E14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4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 ASEAN EQUITY OFF-SHORE FUND AS ON OCTOBER 31, 2025</t>
        </is>
      </c>
    </row>
    <row r="2" ht="19.5" customHeight="1">
      <c r="A2" s="81" t="inlineStr">
        <is>
          <t>(An open ended fund of fund scheme investing in JPMorgan Funds – ASEAN Equity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 ASEAN EQUITY-I ACC USD</t>
        </is>
      </c>
      <c r="B9" s="30" t="inlineStr">
        <is>
          <t>LU0441852299</t>
        </is>
      </c>
      <c r="C9" s="30" t="n"/>
      <c r="D9" s="13" t="n">
        <v>68777.444</v>
      </c>
      <c r="E9" s="14" t="n">
        <v>12964.77</v>
      </c>
      <c r="F9" s="15" t="n">
        <v>0.986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12964.77</v>
      </c>
      <c r="F10" s="19" t="n">
        <v>0.986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12964.77</v>
      </c>
      <c r="F12" s="19" t="n">
        <v>0.986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274.87</v>
      </c>
      <c r="F15" s="15" t="n">
        <v>0.0209</v>
      </c>
      <c r="G15" s="15" t="n">
        <v>0.05596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274.87</v>
      </c>
      <c r="F16" s="19" t="n">
        <v>0.0209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274.87</v>
      </c>
      <c r="F18" s="19" t="n">
        <v>0.0209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0.0421423</v>
      </c>
      <c r="F19" s="15" t="n">
        <v>3e-06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-90.40214229999999</v>
      </c>
      <c r="F20" s="24" t="n">
        <v>-0.006903</v>
      </c>
      <c r="G20" s="15" t="n">
        <v>0.055959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13149.28</v>
      </c>
      <c r="F21" s="28" t="n">
        <v>1</v>
      </c>
      <c r="G21" s="28" t="n"/>
    </row>
    <row r="26">
      <c r="A26" s="80" t="inlineStr">
        <is>
          <t>Notes:</t>
        </is>
      </c>
    </row>
    <row r="27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45930</v>
      </c>
      <c r="C30" s="49" t="n">
        <v>45961</v>
      </c>
    </row>
    <row r="31">
      <c r="A31" t="inlineStr">
        <is>
          <t>Direct Plan Growth Option</t>
        </is>
      </c>
      <c r="B31" t="n">
        <v>34.884</v>
      </c>
      <c r="C31" t="n">
        <v>35.484</v>
      </c>
    </row>
    <row r="32">
      <c r="A32" t="inlineStr">
        <is>
          <t>Regular Plan Growth Option</t>
        </is>
      </c>
      <c r="B32" t="n">
        <v>31.206</v>
      </c>
      <c r="C32" t="n">
        <v>31.723</v>
      </c>
    </row>
    <row r="34">
      <c r="A34" t="inlineStr">
        <is>
          <t xml:space="preserve">3. Total Dividend (Net) declared during the month </t>
        </is>
      </c>
      <c r="B34" s="34" t="inlineStr">
        <is>
          <t>NIL</t>
        </is>
      </c>
    </row>
    <row r="35">
      <c r="A35" t="inlineStr">
        <is>
          <t>4. Bonus was declared during the month</t>
        </is>
      </c>
      <c r="B35" s="34" t="inlineStr">
        <is>
          <t>NIL</t>
        </is>
      </c>
    </row>
    <row r="36" ht="29" customHeight="1">
      <c r="A36" s="48" t="inlineStr">
        <is>
          <t>5. Investment in Repo of Corporate Debt Securities during the month ended October 31, 2025</t>
        </is>
      </c>
      <c r="B36" s="34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1" t="n">
        <v>12964.7698521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4" t="inlineStr">
        <is>
          <t>NIL</t>
        </is>
      </c>
    </row>
    <row r="39">
      <c r="B39" s="34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4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4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4" t="inlineStr">
        <is>
          <t>NIL</t>
        </is>
      </c>
    </row>
    <row r="45" ht="70" customHeight="1">
      <c r="A45" s="82" t="inlineStr">
        <is>
          <t>Scheme Name</t>
        </is>
      </c>
      <c r="B45" s="82" t="inlineStr">
        <is>
          <t>Risk- O - Meter</t>
        </is>
      </c>
      <c r="C45" s="82" t="inlineStr">
        <is>
          <t>Benchmark of the Scheme</t>
        </is>
      </c>
      <c r="D45" s="82" t="inlineStr">
        <is>
          <t>Benchmark Risk-o-meter</t>
        </is>
      </c>
    </row>
    <row r="46" ht="70" customHeight="1">
      <c r="A46" s="82" t="inlineStr">
        <is>
          <t>Edelweiss ASEAN Equity Off-Shore Fund</t>
        </is>
      </c>
      <c r="B46" s="82" t="n"/>
      <c r="C46" s="82" t="inlineStr">
        <is>
          <t>MSCI AC Asean 10/40 Total Return Index</t>
        </is>
      </c>
      <c r="D46" s="82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38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 US VALUE EQUITY OFF-SHORE FUND AS ON OCTOBER 31, 2025</t>
        </is>
      </c>
    </row>
    <row r="2" ht="19.5" customHeight="1">
      <c r="A2" s="81" t="inlineStr">
        <is>
          <t>(An open ended fund of fund scheme investing in JPMorgan Funds – US Value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JPMORGAN F-JPM US VALUE-I AC</t>
        </is>
      </c>
      <c r="B9" s="30" t="inlineStr">
        <is>
          <t>LU0248060658</t>
        </is>
      </c>
      <c r="C9" s="30" t="n"/>
      <c r="D9" s="13" t="n">
        <v>49999.133</v>
      </c>
      <c r="E9" s="14" t="n">
        <v>17953.45</v>
      </c>
      <c r="F9" s="15" t="n">
        <v>0.9817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17953.45</v>
      </c>
      <c r="F10" s="19" t="n">
        <v>0.9817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17953.45</v>
      </c>
      <c r="F12" s="19" t="n">
        <v>0.9817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366.83</v>
      </c>
      <c r="F15" s="15" t="n">
        <v>0.0201</v>
      </c>
      <c r="G15" s="15" t="n">
        <v>0.05596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366.83</v>
      </c>
      <c r="F16" s="19" t="n">
        <v>0.0201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366.83</v>
      </c>
      <c r="F18" s="19" t="n">
        <v>0.0201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0.0562408</v>
      </c>
      <c r="F19" s="15" t="n">
        <v>3e-06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-32.5362408</v>
      </c>
      <c r="F20" s="24" t="n">
        <v>-0.001803</v>
      </c>
      <c r="G20" s="15" t="n">
        <v>0.05596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18287.8</v>
      </c>
      <c r="F21" s="28" t="n">
        <v>1</v>
      </c>
      <c r="G21" s="28" t="n"/>
    </row>
    <row r="26">
      <c r="A26" s="80" t="inlineStr">
        <is>
          <t>Notes:</t>
        </is>
      </c>
    </row>
    <row r="27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45930</v>
      </c>
      <c r="C30" s="49" t="n">
        <v>45961</v>
      </c>
    </row>
    <row r="31">
      <c r="A31" t="inlineStr">
        <is>
          <t>Direct Plan Growth Option</t>
        </is>
      </c>
      <c r="B31" t="n">
        <v>38.3533</v>
      </c>
      <c r="C31" t="n">
        <v>38.3294</v>
      </c>
    </row>
    <row r="32">
      <c r="A32" t="inlineStr">
        <is>
          <t>Regular Plan Growth Option</t>
        </is>
      </c>
      <c r="B32" t="n">
        <v>34.6318</v>
      </c>
      <c r="C32" t="n">
        <v>34.5837</v>
      </c>
    </row>
    <row r="34">
      <c r="A34" t="inlineStr">
        <is>
          <t xml:space="preserve">3. Total Dividend (Net) declared during the month </t>
        </is>
      </c>
      <c r="B34" s="34" t="inlineStr">
        <is>
          <t>NIL</t>
        </is>
      </c>
    </row>
    <row r="35">
      <c r="A35" t="inlineStr">
        <is>
          <t>4. Bonus was declared during the month</t>
        </is>
      </c>
      <c r="B35" s="34" t="inlineStr">
        <is>
          <t>NIL</t>
        </is>
      </c>
    </row>
    <row r="36" ht="29" customHeight="1">
      <c r="A36" s="48" t="inlineStr">
        <is>
          <t>5. Investment in Repo of Corporate Debt Securities during the month ended October 31, 2025</t>
        </is>
      </c>
      <c r="B36" s="34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1" t="n">
        <v>17953.4539404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4" t="inlineStr">
        <is>
          <t>NIL</t>
        </is>
      </c>
    </row>
    <row r="39">
      <c r="B39" s="34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4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4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4" t="inlineStr">
        <is>
          <t>NIL</t>
        </is>
      </c>
    </row>
    <row r="45" ht="70" customHeight="1">
      <c r="A45" s="82" t="inlineStr">
        <is>
          <t>Scheme Name</t>
        </is>
      </c>
      <c r="B45" s="82" t="inlineStr">
        <is>
          <t>Risk- O - Meter</t>
        </is>
      </c>
      <c r="C45" s="82" t="inlineStr">
        <is>
          <t>Benchmark of the Scheme</t>
        </is>
      </c>
      <c r="D45" s="82" t="inlineStr">
        <is>
          <t>Benchmark Risk-o-meter</t>
        </is>
      </c>
    </row>
    <row r="46" ht="70" customHeight="1">
      <c r="A46" s="82" t="inlineStr">
        <is>
          <t>Edelweiss US Value Equity Off-Shore Fund</t>
        </is>
      </c>
      <c r="B46" s="82" t="n"/>
      <c r="C46" s="82" t="inlineStr">
        <is>
          <t>Russell 1000 Value Index</t>
        </is>
      </c>
      <c r="D46" s="82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G48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SILVER ETF FUND AS ON OCTOBER 31, 2025</t>
        </is>
      </c>
    </row>
    <row r="2" ht="19.5" customHeight="1">
      <c r="A2" s="81" t="inlineStr">
        <is>
          <t>(An open ended exchange traded fund replicating/tracking domestic prices of Silver)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Others</t>
        </is>
      </c>
      <c r="B9" s="31" t="n"/>
      <c r="C9" s="31" t="n"/>
      <c r="D9" s="17" t="n"/>
      <c r="E9" s="41" t="n"/>
      <c r="F9" s="20" t="n"/>
      <c r="G9" s="15" t="n"/>
    </row>
    <row r="10">
      <c r="A10" s="16" t="inlineStr">
        <is>
          <t xml:space="preserve">a) Silver </t>
        </is>
      </c>
      <c r="B10" s="31" t="n"/>
      <c r="C10" s="31" t="n"/>
      <c r="D10" s="17" t="n"/>
      <c r="E10" s="41" t="n"/>
      <c r="F10" s="20" t="n"/>
      <c r="G10" s="15" t="n"/>
    </row>
    <row r="11">
      <c r="A11" s="61" t="inlineStr">
        <is>
          <t>Silver</t>
        </is>
      </c>
      <c r="B11" s="77" t="inlineStr">
        <is>
          <t>IDIA00500002</t>
        </is>
      </c>
      <c r="C11" s="31" t="n"/>
      <c r="D11" s="78" t="n">
        <v>37388.3585</v>
      </c>
      <c r="E11" s="41" t="n">
        <v>55596.1152059</v>
      </c>
      <c r="F11" s="20">
        <f>+E11/E23</f>
        <v/>
      </c>
      <c r="G11" s="15" t="n"/>
    </row>
    <row r="12">
      <c r="A12" s="76" t="inlineStr">
        <is>
          <t>TOTAL</t>
        </is>
      </c>
      <c r="B12" s="63" t="n"/>
      <c r="C12" s="63" t="n"/>
      <c r="D12" s="64" t="n"/>
      <c r="E12" s="37">
        <f>SUM(E11)</f>
        <v/>
      </c>
      <c r="F12" s="38">
        <f>SUM(F11)</f>
        <v/>
      </c>
      <c r="G12" s="15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2" t="n"/>
      <c r="B14" s="30" t="n"/>
      <c r="C14" s="30" t="n"/>
      <c r="D14" s="13" t="n"/>
      <c r="E14" s="14" t="n"/>
      <c r="F14" s="15" t="n"/>
      <c r="G14" s="15" t="n"/>
    </row>
    <row r="15">
      <c r="A15" s="12" t="n"/>
      <c r="B15" s="30" t="n"/>
      <c r="C15" s="30" t="n"/>
      <c r="D15" s="13" t="n"/>
      <c r="E15" s="14" t="n"/>
      <c r="F15" s="15" t="n"/>
      <c r="G15" s="15" t="n"/>
    </row>
    <row r="16">
      <c r="A16" s="16" t="inlineStr">
        <is>
          <t>TREPS / Reverse Repo</t>
        </is>
      </c>
      <c r="B16" s="30" t="n"/>
      <c r="C16" s="30" t="n"/>
      <c r="D16" s="13" t="n"/>
      <c r="E16" s="14" t="n"/>
      <c r="F16" s="15" t="n"/>
      <c r="G16" s="15" t="n"/>
    </row>
    <row r="17">
      <c r="A17" s="12" t="inlineStr">
        <is>
          <t>Clearing Corporation of India Ltd.</t>
        </is>
      </c>
      <c r="B17" s="30" t="n"/>
      <c r="C17" s="30" t="n"/>
      <c r="D17" s="13" t="n"/>
      <c r="E17" s="14" t="n">
        <v>2</v>
      </c>
      <c r="F17" s="15" t="n">
        <v>3.5e-05</v>
      </c>
      <c r="G17" s="15" t="n">
        <v>0.05596</v>
      </c>
    </row>
    <row r="18">
      <c r="A18" s="16" t="inlineStr">
        <is>
          <t>Sub Total</t>
        </is>
      </c>
      <c r="B18" s="31" t="n"/>
      <c r="C18" s="31" t="n"/>
      <c r="D18" s="17" t="n"/>
      <c r="E18" s="18" t="n">
        <v>2</v>
      </c>
      <c r="F18" s="19" t="n">
        <v>3.5e-05</v>
      </c>
      <c r="G18" s="20" t="n"/>
    </row>
    <row r="19">
      <c r="A19" s="12" t="n"/>
      <c r="B19" s="30" t="n"/>
      <c r="C19" s="30" t="n"/>
      <c r="D19" s="13" t="n"/>
      <c r="E19" s="14" t="n"/>
      <c r="F19" s="15" t="n"/>
      <c r="G19" s="15" t="n"/>
    </row>
    <row r="20">
      <c r="A20" s="21" t="inlineStr">
        <is>
          <t>TOTAL</t>
        </is>
      </c>
      <c r="B20" s="32" t="n"/>
      <c r="C20" s="32" t="n"/>
      <c r="D20" s="22" t="n"/>
      <c r="E20" s="18" t="n">
        <v>2</v>
      </c>
      <c r="F20" s="19" t="n">
        <v>3.5e-05</v>
      </c>
      <c r="G20" s="20" t="n"/>
    </row>
    <row r="21">
      <c r="A21" s="12" t="inlineStr">
        <is>
          <t>Accrued Interest</t>
        </is>
      </c>
      <c r="B21" s="30" t="n"/>
      <c r="C21" s="30" t="n"/>
      <c r="D21" s="13" t="n"/>
      <c r="E21" s="14" t="n">
        <v>0.0003065</v>
      </c>
      <c r="F21" s="15" t="n">
        <v>0</v>
      </c>
      <c r="G21" s="15" t="n"/>
    </row>
    <row r="22">
      <c r="A22" s="12" t="inlineStr">
        <is>
          <t>Net Receivables/(Payables)</t>
        </is>
      </c>
      <c r="B22" s="30" t="n"/>
      <c r="C22" s="30" t="n"/>
      <c r="D22" s="13" t="n"/>
      <c r="E22" s="14" t="n">
        <v>1159.2496935</v>
      </c>
      <c r="F22" s="15" t="n">
        <v>0.0205</v>
      </c>
      <c r="G22" s="15" t="n">
        <v>0.05596</v>
      </c>
    </row>
    <row r="23">
      <c r="A23" s="25" t="inlineStr">
        <is>
          <t>GRAND TOTAL</t>
        </is>
      </c>
      <c r="B23" s="33" t="n"/>
      <c r="C23" s="33" t="n"/>
      <c r="D23" s="26" t="n"/>
      <c r="E23" s="27" t="n">
        <v>56757.37</v>
      </c>
      <c r="F23" s="28" t="n">
        <v>1</v>
      </c>
      <c r="G23" s="28" t="n"/>
    </row>
    <row r="28">
      <c r="A28" s="80" t="inlineStr">
        <is>
          <t>Notes:</t>
        </is>
      </c>
    </row>
    <row r="29">
      <c r="A29" s="48" t="inlineStr">
        <is>
          <t>1. Security in default beyond its maturiy date</t>
        </is>
      </c>
      <c r="B29" s="34" t="inlineStr">
        <is>
          <t>NIL</t>
        </is>
      </c>
    </row>
    <row r="30">
      <c r="A30" t="inlineStr">
        <is>
          <t>2. NAV at the beginning of the period (Rs. per unit)</t>
        </is>
      </c>
    </row>
    <row r="32">
      <c r="A32" t="inlineStr">
        <is>
          <t>Plan /option (Face Value 10)</t>
        </is>
      </c>
      <c r="B32" t="inlineStr">
        <is>
          <t>As on</t>
        </is>
      </c>
      <c r="C32" t="inlineStr">
        <is>
          <t>As on</t>
        </is>
      </c>
    </row>
    <row r="33">
      <c r="B33" s="49" t="n">
        <v>45930</v>
      </c>
      <c r="C33" s="49" t="n">
        <v>45961</v>
      </c>
    </row>
    <row r="34">
      <c r="A34" t="inlineStr">
        <is>
          <t>Regular Plan  Growth Option</t>
        </is>
      </c>
      <c r="B34" t="n">
        <v>142.3426</v>
      </c>
      <c r="C34" t="n">
        <v>148.9419</v>
      </c>
    </row>
    <row r="36">
      <c r="A36" t="inlineStr">
        <is>
          <t xml:space="preserve">3. Total Dividend (Net) declared during the month </t>
        </is>
      </c>
      <c r="B36" s="34" t="inlineStr">
        <is>
          <t>NIL</t>
        </is>
      </c>
    </row>
    <row r="37">
      <c r="A37" t="inlineStr">
        <is>
          <t>4. Bonus was declared during the month</t>
        </is>
      </c>
      <c r="B37" s="34" t="inlineStr">
        <is>
          <t>NIL</t>
        </is>
      </c>
    </row>
    <row r="38" ht="29" customHeight="1">
      <c r="A38" s="48" t="inlineStr">
        <is>
          <t>5. Investment in Repo of Corporate Debt Securities during the month ended October 31, 2025</t>
        </is>
      </c>
      <c r="B38" s="34" t="inlineStr">
        <is>
          <t>NIL</t>
        </is>
      </c>
    </row>
    <row r="39" ht="29" customHeight="1">
      <c r="A39" s="48" t="inlineStr">
        <is>
          <t>6. Investment in foreign securities/ADRs/GDRs at the end of the month</t>
        </is>
      </c>
      <c r="B39" s="34" t="inlineStr">
        <is>
          <t>NIL</t>
        </is>
      </c>
    </row>
    <row r="40" ht="43.5" customHeight="1">
      <c r="A40" s="48" t="inlineStr">
        <is>
          <t>8. Total gross exposure to derivative instruments (excluding reversed positions) at the end of the month (Rs. in Lakhs)</t>
        </is>
      </c>
      <c r="B40" s="34" t="inlineStr">
        <is>
          <t>NIL</t>
        </is>
      </c>
    </row>
    <row r="41">
      <c r="B41" s="34" t="n"/>
    </row>
    <row r="42" ht="29" customHeight="1">
      <c r="A42" s="48" t="inlineStr">
        <is>
          <t>9. Margin Deposits includes Margin money placed on derivatives other than margin money placed with bank</t>
        </is>
      </c>
      <c r="B42" s="34" t="inlineStr">
        <is>
          <t>NIL</t>
        </is>
      </c>
    </row>
    <row r="43" ht="29" customHeight="1">
      <c r="A43" s="48" t="inlineStr">
        <is>
          <t>10. Value of investment made by other schemes under same management (Rs. In Lakhs)</t>
        </is>
      </c>
      <c r="B43" t="n">
        <v>54073.26</v>
      </c>
    </row>
    <row r="44" ht="29" customHeight="1">
      <c r="A44" s="48" t="inlineStr">
        <is>
          <t>11. Number of instance of deviation In valuation of securities</t>
        </is>
      </c>
      <c r="B44" s="34" t="inlineStr">
        <is>
          <t>NIL</t>
        </is>
      </c>
    </row>
    <row r="45" ht="29" customHeight="1">
      <c r="A45" s="48" t="inlineStr">
        <is>
          <t>12. Total value and percentage of illiquid equity shares / securities</t>
        </is>
      </c>
      <c r="B45" s="34" t="inlineStr">
        <is>
          <t>NIL</t>
        </is>
      </c>
    </row>
    <row r="47" ht="70" customHeight="1">
      <c r="A47" s="82" t="inlineStr">
        <is>
          <t>Scheme Name</t>
        </is>
      </c>
      <c r="B47" s="82" t="inlineStr">
        <is>
          <t>Risk- O - Meter</t>
        </is>
      </c>
      <c r="C47" s="82" t="inlineStr">
        <is>
          <t>Benchmark of the Scheme</t>
        </is>
      </c>
      <c r="D47" s="82" t="inlineStr">
        <is>
          <t>Benchmark Risk-o-meter</t>
        </is>
      </c>
    </row>
    <row r="48" ht="70" customHeight="1">
      <c r="A48" s="82" t="inlineStr">
        <is>
          <t>Edelweiss Silver ETF</t>
        </is>
      </c>
      <c r="B48" s="82" t="n"/>
      <c r="C48" s="82" t="inlineStr">
        <is>
          <t>Domestic prices of Silver</t>
        </is>
      </c>
      <c r="D48" s="82" t="n"/>
      <c r="E4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/>
  </sheetPr>
  <dimension ref="A1:G122"/>
  <sheetViews>
    <sheetView showGridLines="0" workbookViewId="0">
      <pane ySplit="4" topLeftCell="A49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 BANKING AND PSU DEBT FUND AS ON OCTOBER 31, 2025</t>
        </is>
      </c>
    </row>
    <row r="2" ht="19.5" customHeight="1">
      <c r="A2" s="81" t="inlineStr">
        <is>
          <t>(An open ended debt scheme predominantly investing in Debt Instruments of Banks, Public Sector Undertakings, Public Financial Institutions and Municipal Bonds.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7.41% IOC NCD RED 22-10-2029**</t>
        </is>
      </c>
      <c r="B11" s="30" t="inlineStr">
        <is>
          <t>INE242A08437</t>
        </is>
      </c>
      <c r="C11" s="30" t="inlineStr">
        <is>
          <t>FITCH AAA</t>
        </is>
      </c>
      <c r="D11" s="13" t="n">
        <v>2000000</v>
      </c>
      <c r="E11" s="14" t="n">
        <v>2056.65</v>
      </c>
      <c r="F11" s="15" t="n">
        <v>0.0688</v>
      </c>
      <c r="G11" s="15" t="n">
        <v>0.06575</v>
      </c>
    </row>
    <row r="12">
      <c r="A12" s="12" t="inlineStr">
        <is>
          <t>7.48% IRFC NCD RED 13-08-2029</t>
        </is>
      </c>
      <c r="B12" s="30" t="inlineStr">
        <is>
          <t>INE053F07BU3</t>
        </is>
      </c>
      <c r="C12" s="30" t="inlineStr">
        <is>
          <t>CRISIL AAA</t>
        </is>
      </c>
      <c r="D12" s="13" t="n">
        <v>2000000</v>
      </c>
      <c r="E12" s="14" t="n">
        <v>2047.95</v>
      </c>
      <c r="F12" s="15" t="n">
        <v>0.06850000000000001</v>
      </c>
      <c r="G12" s="15" t="n">
        <v>0.06734999999999999</v>
      </c>
    </row>
    <row r="13">
      <c r="A13" s="12" t="inlineStr">
        <is>
          <t>7.03% HPCL NCD RED 12-04-2030**</t>
        </is>
      </c>
      <c r="B13" s="30" t="inlineStr">
        <is>
          <t>INE094A08069</t>
        </is>
      </c>
      <c r="C13" s="30" t="inlineStr">
        <is>
          <t>CRISIL AAA</t>
        </is>
      </c>
      <c r="D13" s="13" t="n">
        <v>1990000</v>
      </c>
      <c r="E13" s="14" t="n">
        <v>2017.58</v>
      </c>
      <c r="F13" s="15" t="n">
        <v>0.0675</v>
      </c>
      <c r="G13" s="15" t="n">
        <v>0.0665</v>
      </c>
    </row>
    <row r="14">
      <c r="A14" s="12" t="inlineStr">
        <is>
          <t>7.64% FOOD CORP GOI GRNT NCD 12-12-2029**</t>
        </is>
      </c>
      <c r="B14" s="30" t="inlineStr">
        <is>
          <t>INE861G08050</t>
        </is>
      </c>
      <c r="C14" s="30" t="inlineStr">
        <is>
          <t>CRISIL AAA(CE)</t>
        </is>
      </c>
      <c r="D14" s="13" t="n">
        <v>1900000</v>
      </c>
      <c r="E14" s="14" t="n">
        <v>1947.4</v>
      </c>
      <c r="F14" s="15" t="n">
        <v>0.06519999999999999</v>
      </c>
      <c r="G14" s="15" t="n">
        <v>0.06915</v>
      </c>
    </row>
    <row r="15">
      <c r="A15" s="12" t="inlineStr">
        <is>
          <t>8.85% REC LTD. NCD RED 16-04-2029**</t>
        </is>
      </c>
      <c r="B15" s="30" t="inlineStr">
        <is>
          <t>INE020B08BQ7</t>
        </is>
      </c>
      <c r="C15" s="30" t="inlineStr">
        <is>
          <t>CRISIL AAA</t>
        </is>
      </c>
      <c r="D15" s="13" t="n">
        <v>1500000</v>
      </c>
      <c r="E15" s="14" t="n">
        <v>1593.78</v>
      </c>
      <c r="F15" s="15" t="n">
        <v>0.0533</v>
      </c>
      <c r="G15" s="15" t="n">
        <v>0.06737600000000001</v>
      </c>
    </row>
    <row r="16">
      <c r="A16" s="12" t="inlineStr">
        <is>
          <t>7.49% NHAI NCD RED 01-08-2029**</t>
        </is>
      </c>
      <c r="B16" s="30" t="inlineStr">
        <is>
          <t>INE906B07HG7</t>
        </is>
      </c>
      <c r="C16" s="30" t="inlineStr">
        <is>
          <t>CRISIL AAA</t>
        </is>
      </c>
      <c r="D16" s="13" t="n">
        <v>1300000</v>
      </c>
      <c r="E16" s="14" t="n">
        <v>1334.17</v>
      </c>
      <c r="F16" s="15" t="n">
        <v>0.0447</v>
      </c>
      <c r="G16" s="15" t="n">
        <v>0.066605</v>
      </c>
    </row>
    <row r="17">
      <c r="A17" s="12" t="inlineStr">
        <is>
          <t>8.83% EXIM BK OF INDIA NCD RED 03-11-29**</t>
        </is>
      </c>
      <c r="B17" s="30" t="inlineStr">
        <is>
          <t>INE514E08EE3</t>
        </is>
      </c>
      <c r="C17" s="30" t="inlineStr">
        <is>
          <t>CRISIL AAA</t>
        </is>
      </c>
      <c r="D17" s="13" t="n">
        <v>1000000</v>
      </c>
      <c r="E17" s="14" t="n">
        <v>1074.45</v>
      </c>
      <c r="F17" s="15" t="n">
        <v>0.036</v>
      </c>
      <c r="G17" s="15" t="n">
        <v>0.066514</v>
      </c>
    </row>
    <row r="18">
      <c r="A18" s="12" t="inlineStr">
        <is>
          <t>8.41% HUDCO NCD GOI SERVICED 15-03-2029**</t>
        </is>
      </c>
      <c r="B18" s="30" t="inlineStr">
        <is>
          <t>INE031A08699</t>
        </is>
      </c>
      <c r="C18" s="30" t="inlineStr">
        <is>
          <t>ICRA AAA</t>
        </is>
      </c>
      <c r="D18" s="13" t="n">
        <v>1000000</v>
      </c>
      <c r="E18" s="14" t="n">
        <v>1052.66</v>
      </c>
      <c r="F18" s="15" t="n">
        <v>0.0352</v>
      </c>
      <c r="G18" s="15" t="n">
        <v>0.067553</v>
      </c>
    </row>
    <row r="19">
      <c r="A19" s="12" t="inlineStr">
        <is>
          <t>8.12% NHPC NCD GOI SERVICED 22-03-2029**</t>
        </is>
      </c>
      <c r="B19" s="30" t="inlineStr">
        <is>
          <t>INE848E08136</t>
        </is>
      </c>
      <c r="C19" s="30" t="inlineStr">
        <is>
          <t>CARE AAA</t>
        </is>
      </c>
      <c r="D19" s="13" t="n">
        <v>1000000</v>
      </c>
      <c r="E19" s="14" t="n">
        <v>1048</v>
      </c>
      <c r="F19" s="15" t="n">
        <v>0.0351</v>
      </c>
      <c r="G19" s="15" t="n">
        <v>0.066299</v>
      </c>
    </row>
    <row r="20">
      <c r="A20" s="12" t="inlineStr">
        <is>
          <t>8.27% NHAI NCD RED 28-03-2029**</t>
        </is>
      </c>
      <c r="B20" s="30" t="inlineStr">
        <is>
          <t>INE906B07GP0</t>
        </is>
      </c>
      <c r="C20" s="30" t="inlineStr">
        <is>
          <t>CRISIL AAA</t>
        </is>
      </c>
      <c r="D20" s="13" t="n">
        <v>1000000</v>
      </c>
      <c r="E20" s="14" t="n">
        <v>1047.73</v>
      </c>
      <c r="F20" s="15" t="n">
        <v>0.0351</v>
      </c>
      <c r="G20" s="15" t="n">
        <v>0.066355</v>
      </c>
    </row>
    <row r="21">
      <c r="A21" s="12" t="inlineStr">
        <is>
          <t>8.13% NUCLEAR POWER CORP NCD 28-03-2029**</t>
        </is>
      </c>
      <c r="B21" s="30" t="inlineStr">
        <is>
          <t>INE206D08386</t>
        </is>
      </c>
      <c r="C21" s="30" t="inlineStr">
        <is>
          <t>CRISIL AAA</t>
        </is>
      </c>
      <c r="D21" s="13" t="n">
        <v>1000000</v>
      </c>
      <c r="E21" s="14" t="n">
        <v>1046.51</v>
      </c>
      <c r="F21" s="15" t="n">
        <v>0.035</v>
      </c>
      <c r="G21" s="15" t="n">
        <v>0.066874</v>
      </c>
    </row>
    <row r="22">
      <c r="A22" s="12" t="inlineStr">
        <is>
          <t>8.09% NLC INDIA LTD NCD RED 29-05-2029**</t>
        </is>
      </c>
      <c r="B22" s="30" t="inlineStr">
        <is>
          <t>INE589A07037</t>
        </is>
      </c>
      <c r="C22" s="30" t="inlineStr">
        <is>
          <t>ICRA AAA</t>
        </is>
      </c>
      <c r="D22" s="13" t="n">
        <v>1000000</v>
      </c>
      <c r="E22" s="14" t="n">
        <v>1043.14</v>
      </c>
      <c r="F22" s="15" t="n">
        <v>0.0349</v>
      </c>
      <c r="G22" s="15" t="n">
        <v>0.06672599999999999</v>
      </c>
    </row>
    <row r="23">
      <c r="A23" s="12" t="inlineStr">
        <is>
          <t>7.34% POWER GRID CORP NCD 13-07-2029**</t>
        </is>
      </c>
      <c r="B23" s="30" t="inlineStr">
        <is>
          <t>INE752E08577</t>
        </is>
      </c>
      <c r="C23" s="30" t="inlineStr">
        <is>
          <t>CRISIL AAA</t>
        </is>
      </c>
      <c r="D23" s="13" t="n">
        <v>1000000</v>
      </c>
      <c r="E23" s="14" t="n">
        <v>1022.79</v>
      </c>
      <c r="F23" s="15" t="n">
        <v>0.0342</v>
      </c>
      <c r="G23" s="15" t="n">
        <v>0.06610000000000001</v>
      </c>
    </row>
    <row r="24">
      <c r="A24" s="12" t="inlineStr">
        <is>
          <t>7.41% POWER FIN CORP NCD RED 25-02-2030**</t>
        </is>
      </c>
      <c r="B24" s="30" t="inlineStr">
        <is>
          <t>INE134E08KL2</t>
        </is>
      </c>
      <c r="C24" s="30" t="inlineStr">
        <is>
          <t>CRISIL AAA</t>
        </is>
      </c>
      <c r="D24" s="13" t="n">
        <v>1000000</v>
      </c>
      <c r="E24" s="14" t="n">
        <v>1022.67</v>
      </c>
      <c r="F24" s="15" t="n">
        <v>0.0342</v>
      </c>
      <c r="G24" s="15" t="n">
        <v>0.06772499999999999</v>
      </c>
    </row>
    <row r="25">
      <c r="A25" s="12" t="inlineStr">
        <is>
          <t>7.50% REC LTD. NCD RED 28-02-2030**</t>
        </is>
      </c>
      <c r="B25" s="30" t="inlineStr">
        <is>
          <t>INE020B08CP7</t>
        </is>
      </c>
      <c r="C25" s="30" t="inlineStr">
        <is>
          <t>CRISIL AAA</t>
        </is>
      </c>
      <c r="D25" s="13" t="n">
        <v>800000</v>
      </c>
      <c r="E25" s="14" t="n">
        <v>821.17</v>
      </c>
      <c r="F25" s="15" t="n">
        <v>0.0275</v>
      </c>
      <c r="G25" s="15" t="n">
        <v>0.067594</v>
      </c>
    </row>
    <row r="26">
      <c r="A26" s="12" t="inlineStr">
        <is>
          <t>8.40% NUCLEAR POW COR IN LTD NCD28-11-29**</t>
        </is>
      </c>
      <c r="B26" s="30" t="inlineStr">
        <is>
          <t>INE206D08253</t>
        </is>
      </c>
      <c r="C26" s="30" t="inlineStr">
        <is>
          <t>CRISIL AAA</t>
        </is>
      </c>
      <c r="D26" s="13" t="n">
        <v>500000</v>
      </c>
      <c r="E26" s="14" t="n">
        <v>531.6</v>
      </c>
      <c r="F26" s="15" t="n">
        <v>0.0178</v>
      </c>
      <c r="G26" s="15" t="n">
        <v>0.067122</v>
      </c>
    </row>
    <row r="27">
      <c r="A27" s="12" t="inlineStr">
        <is>
          <t>8.79% INDIAN RAIL FIN NCD RED 04-05-2030**</t>
        </is>
      </c>
      <c r="B27" s="30" t="inlineStr">
        <is>
          <t>INE053F09GX2</t>
        </is>
      </c>
      <c r="C27" s="30" t="inlineStr">
        <is>
          <t>CRISIL AAA</t>
        </is>
      </c>
      <c r="D27" s="13" t="n">
        <v>120000</v>
      </c>
      <c r="E27" s="14" t="n">
        <v>129.68</v>
      </c>
      <c r="F27" s="15" t="n">
        <v>0.0043</v>
      </c>
      <c r="G27" s="15" t="n">
        <v>0.06800100000000001</v>
      </c>
    </row>
    <row r="28">
      <c r="A28" s="12" t="inlineStr">
        <is>
          <t>8.7% LIC HOUS FIN NCD RED 23-03-2029**</t>
        </is>
      </c>
      <c r="B28" s="30" t="inlineStr">
        <is>
          <t>INE115A07OB4</t>
        </is>
      </c>
      <c r="C28" s="30" t="inlineStr">
        <is>
          <t>CRISIL AAA</t>
        </is>
      </c>
      <c r="D28" s="13" t="n">
        <v>10000</v>
      </c>
      <c r="E28" s="14" t="n">
        <v>10.49</v>
      </c>
      <c r="F28" s="15" t="n">
        <v>0.0004</v>
      </c>
      <c r="G28" s="15" t="n">
        <v>0.06995</v>
      </c>
    </row>
    <row r="29">
      <c r="A29" s="16" t="inlineStr">
        <is>
          <t>Sub Total</t>
        </is>
      </c>
      <c r="B29" s="31" t="n"/>
      <c r="C29" s="31" t="n"/>
      <c r="D29" s="17" t="n"/>
      <c r="E29" s="18" t="n">
        <v>20848.42</v>
      </c>
      <c r="F29" s="19" t="n">
        <v>0.6977</v>
      </c>
      <c r="G29" s="20" t="n"/>
    </row>
    <row r="30">
      <c r="A30" s="12" t="n"/>
      <c r="B30" s="30" t="n"/>
      <c r="C30" s="30" t="n"/>
      <c r="D30" s="13" t="n"/>
      <c r="E30" s="14" t="n"/>
      <c r="F30" s="15" t="n"/>
      <c r="G30" s="15" t="n"/>
    </row>
    <row r="31">
      <c r="A31" s="16" t="inlineStr">
        <is>
          <t>Government Securities</t>
        </is>
      </c>
      <c r="B31" s="30" t="n"/>
      <c r="C31" s="30" t="n"/>
      <c r="D31" s="13" t="n"/>
      <c r="E31" s="14" t="n"/>
      <c r="F31" s="15" t="n"/>
      <c r="G31" s="15" t="n"/>
    </row>
    <row r="32">
      <c r="A32" s="12" t="inlineStr">
        <is>
          <t>6.68% GOVT OF INDIA RED 07-07-2040</t>
        </is>
      </c>
      <c r="B32" s="30" t="inlineStr">
        <is>
          <t>IN0020250042</t>
        </is>
      </c>
      <c r="C32" s="30" t="inlineStr">
        <is>
          <t>SOVEREIGN</t>
        </is>
      </c>
      <c r="D32" s="13" t="n">
        <v>2000000</v>
      </c>
      <c r="E32" s="14" t="n">
        <v>1960.84</v>
      </c>
      <c r="F32" s="15" t="n">
        <v>0.06560000000000001</v>
      </c>
      <c r="G32" s="15" t="n">
        <v>0.070115</v>
      </c>
    </row>
    <row r="33">
      <c r="A33" s="12" t="inlineStr">
        <is>
          <t>7.18% GOVT OF INDIA RED 14-08-2033</t>
        </is>
      </c>
      <c r="B33" s="30" t="inlineStr">
        <is>
          <t>IN0020230085</t>
        </is>
      </c>
      <c r="C33" s="30" t="inlineStr">
        <is>
          <t>SOVEREIGN</t>
        </is>
      </c>
      <c r="D33" s="13" t="n">
        <v>500000</v>
      </c>
      <c r="E33" s="14" t="n">
        <v>518.4299999999999</v>
      </c>
      <c r="F33" s="15" t="n">
        <v>0.0174</v>
      </c>
      <c r="G33" s="15" t="n">
        <v>0.066731</v>
      </c>
    </row>
    <row r="34">
      <c r="A34" s="12" t="inlineStr">
        <is>
          <t>6.33% GOVT OF INDIA RED 05-05-2035</t>
        </is>
      </c>
      <c r="B34" s="30" t="inlineStr">
        <is>
          <t>IN0020250026</t>
        </is>
      </c>
      <c r="C34" s="30" t="inlineStr">
        <is>
          <t>SOVEREIGN</t>
        </is>
      </c>
      <c r="D34" s="13" t="n">
        <v>500000</v>
      </c>
      <c r="E34" s="14" t="n">
        <v>492.89</v>
      </c>
      <c r="F34" s="15" t="n">
        <v>0.0165</v>
      </c>
      <c r="G34" s="15" t="n">
        <v>0.066396</v>
      </c>
    </row>
    <row r="35">
      <c r="A35" s="16" t="inlineStr">
        <is>
          <t>Sub Total</t>
        </is>
      </c>
      <c r="B35" s="31" t="n"/>
      <c r="C35" s="31" t="n"/>
      <c r="D35" s="17" t="n"/>
      <c r="E35" s="18" t="n">
        <v>2972.16</v>
      </c>
      <c r="F35" s="19" t="n">
        <v>0.09950000000000001</v>
      </c>
      <c r="G35" s="20" t="n"/>
    </row>
    <row r="36">
      <c r="A36" s="12" t="n"/>
      <c r="B36" s="30" t="n"/>
      <c r="C36" s="30" t="n"/>
      <c r="D36" s="13" t="n"/>
      <c r="E36" s="14" t="n"/>
      <c r="F36" s="15" t="n"/>
      <c r="G36" s="15" t="n"/>
    </row>
    <row r="37">
      <c r="A37" s="16" t="inlineStr">
        <is>
          <t>(b)Privately Placed/Unlisted</t>
        </is>
      </c>
      <c r="B37" s="30" t="n"/>
      <c r="C37" s="30" t="n"/>
      <c r="D37" s="13" t="n"/>
      <c r="E37" s="14" t="n"/>
      <c r="F37" s="15" t="n"/>
      <c r="G37" s="15" t="n"/>
    </row>
    <row r="38">
      <c r="A38" s="16" t="inlineStr">
        <is>
          <t>Sub Total</t>
        </is>
      </c>
      <c r="B38" s="30" t="n"/>
      <c r="C38" s="30" t="n"/>
      <c r="D38" s="13" t="n"/>
      <c r="E38" s="35" t="inlineStr">
        <is>
          <t>NIL</t>
        </is>
      </c>
      <c r="F38" s="36" t="inlineStr">
        <is>
          <t>NIL</t>
        </is>
      </c>
      <c r="G38" s="15" t="n"/>
    </row>
    <row r="39">
      <c r="A39" s="12" t="n"/>
      <c r="B39" s="30" t="n"/>
      <c r="C39" s="30" t="n"/>
      <c r="D39" s="13" t="n"/>
      <c r="E39" s="14" t="n"/>
      <c r="F39" s="15" t="n"/>
      <c r="G39" s="15" t="n"/>
    </row>
    <row r="40">
      <c r="A40" s="16" t="inlineStr">
        <is>
          <t>(c)Securitised Debt Instruments</t>
        </is>
      </c>
      <c r="B40" s="30" t="n"/>
      <c r="C40" s="30" t="n"/>
      <c r="D40" s="13" t="n"/>
      <c r="E40" s="14" t="n"/>
      <c r="F40" s="15" t="n"/>
      <c r="G40" s="15" t="n"/>
    </row>
    <row r="41">
      <c r="A41" s="16" t="inlineStr">
        <is>
          <t>Sub Total</t>
        </is>
      </c>
      <c r="B41" s="30" t="n"/>
      <c r="C41" s="30" t="n"/>
      <c r="D41" s="13" t="n"/>
      <c r="E41" s="35" t="inlineStr">
        <is>
          <t>NIL</t>
        </is>
      </c>
      <c r="F41" s="36" t="inlineStr">
        <is>
          <t>NIL</t>
        </is>
      </c>
      <c r="G41" s="15" t="n"/>
    </row>
    <row r="42">
      <c r="A42" s="12" t="n"/>
      <c r="B42" s="30" t="n"/>
      <c r="C42" s="30" t="n"/>
      <c r="D42" s="13" t="n"/>
      <c r="E42" s="14" t="n"/>
      <c r="F42" s="15" t="n"/>
      <c r="G42" s="15" t="n"/>
    </row>
    <row r="43">
      <c r="A43" s="21" t="inlineStr">
        <is>
          <t>TOTAL</t>
        </is>
      </c>
      <c r="B43" s="32" t="n"/>
      <c r="C43" s="32" t="n"/>
      <c r="D43" s="22" t="n"/>
      <c r="E43" s="18" t="n">
        <v>23820.58</v>
      </c>
      <c r="F43" s="19" t="n">
        <v>0.7972</v>
      </c>
      <c r="G43" s="20" t="n"/>
    </row>
    <row r="44">
      <c r="A44" s="12" t="n"/>
      <c r="B44" s="30" t="n"/>
      <c r="C44" s="30" t="n"/>
      <c r="D44" s="13" t="n"/>
      <c r="E44" s="14" t="n"/>
      <c r="F44" s="15" t="n"/>
      <c r="G44" s="15" t="n"/>
    </row>
    <row r="45">
      <c r="A45" s="16" t="inlineStr">
        <is>
          <t>Money Market Instruments</t>
        </is>
      </c>
      <c r="B45" s="30" t="n"/>
      <c r="C45" s="30" t="n"/>
      <c r="D45" s="13" t="n"/>
      <c r="E45" s="14" t="n"/>
      <c r="F45" s="15" t="n"/>
      <c r="G45" s="15" t="n"/>
    </row>
    <row r="46">
      <c r="A46" s="16" t="inlineStr">
        <is>
          <t>Certificate of Deposit</t>
        </is>
      </c>
      <c r="B46" s="30" t="n"/>
      <c r="C46" s="30" t="n"/>
      <c r="D46" s="13" t="n"/>
      <c r="E46" s="14" t="n"/>
      <c r="F46" s="15" t="n"/>
      <c r="G46" s="15" t="n"/>
    </row>
    <row r="47">
      <c r="A47" s="12" t="inlineStr">
        <is>
          <t>BANK OF BARODA CD RED 09-01-2026#**</t>
        </is>
      </c>
      <c r="B47" s="30" t="inlineStr">
        <is>
          <t>INE028A16HJ7</t>
        </is>
      </c>
      <c r="C47" s="30" t="inlineStr">
        <is>
          <t>ICRA A1+</t>
        </is>
      </c>
      <c r="D47" s="13" t="n">
        <v>2500000</v>
      </c>
      <c r="E47" s="14" t="n">
        <v>2471.87</v>
      </c>
      <c r="F47" s="15" t="n">
        <v>0.0827</v>
      </c>
      <c r="G47" s="15" t="n">
        <v>0.060202</v>
      </c>
    </row>
    <row r="48">
      <c r="A48" s="16" t="inlineStr">
        <is>
          <t>Sub Total</t>
        </is>
      </c>
      <c r="B48" s="31" t="n"/>
      <c r="C48" s="31" t="n"/>
      <c r="D48" s="17" t="n"/>
      <c r="E48" s="18" t="n">
        <v>2471.87</v>
      </c>
      <c r="F48" s="19" t="n">
        <v>0.0827</v>
      </c>
      <c r="G48" s="20" t="n"/>
    </row>
    <row r="49">
      <c r="A49" s="12" t="n"/>
      <c r="B49" s="30" t="n"/>
      <c r="C49" s="30" t="n"/>
      <c r="D49" s="13" t="n"/>
      <c r="E49" s="14" t="n"/>
      <c r="F49" s="15" t="n"/>
      <c r="G49" s="15" t="n"/>
    </row>
    <row r="50">
      <c r="A50" s="21" t="inlineStr">
        <is>
          <t>TOTAL</t>
        </is>
      </c>
      <c r="B50" s="32" t="n"/>
      <c r="C50" s="32" t="n"/>
      <c r="D50" s="22" t="n"/>
      <c r="E50" s="18" t="n">
        <v>2471.87</v>
      </c>
      <c r="F50" s="19" t="n">
        <v>0.0827</v>
      </c>
      <c r="G50" s="20" t="n"/>
    </row>
    <row r="51">
      <c r="A51" s="12" t="n"/>
      <c r="B51" s="30" t="n"/>
      <c r="C51" s="30" t="n"/>
      <c r="D51" s="13" t="n"/>
      <c r="E51" s="14" t="n"/>
      <c r="F51" s="15" t="n"/>
      <c r="G51" s="15" t="n"/>
    </row>
    <row r="52">
      <c r="A52" s="12" t="n"/>
      <c r="B52" s="30" t="n"/>
      <c r="C52" s="30" t="n"/>
      <c r="D52" s="13" t="n"/>
      <c r="E52" s="14" t="n"/>
      <c r="F52" s="15" t="n"/>
      <c r="G52" s="15" t="n"/>
    </row>
    <row r="53">
      <c r="A53" s="16" t="inlineStr">
        <is>
          <t>Investment in AIF</t>
        </is>
      </c>
      <c r="B53" s="30" t="n"/>
      <c r="C53" s="30" t="n"/>
      <c r="D53" s="13" t="n"/>
      <c r="E53" s="14" t="n"/>
      <c r="F53" s="15" t="n"/>
      <c r="G53" s="15" t="n"/>
    </row>
    <row r="54">
      <c r="A54" s="12" t="inlineStr">
        <is>
          <t>SBI CDMDF--A2</t>
        </is>
      </c>
      <c r="B54" s="30" t="inlineStr">
        <is>
          <t>INF0RQ622028</t>
        </is>
      </c>
      <c r="C54" s="30" t="n"/>
      <c r="D54" s="13" t="n">
        <v>888.456</v>
      </c>
      <c r="E54" s="14" t="n">
        <v>101.65</v>
      </c>
      <c r="F54" s="15" t="n">
        <v>0.0034</v>
      </c>
      <c r="G54" s="15" t="n"/>
    </row>
    <row r="55">
      <c r="A55" s="12" t="n"/>
      <c r="B55" s="30" t="n"/>
      <c r="C55" s="30" t="n"/>
      <c r="D55" s="13" t="n"/>
      <c r="E55" s="14" t="n"/>
      <c r="F55" s="15" t="n"/>
      <c r="G55" s="15" t="n"/>
    </row>
    <row r="56">
      <c r="A56" s="21" t="inlineStr">
        <is>
          <t>TOTAL</t>
        </is>
      </c>
      <c r="B56" s="32" t="n"/>
      <c r="C56" s="32" t="n"/>
      <c r="D56" s="22" t="n"/>
      <c r="E56" s="18" t="n">
        <v>101.65</v>
      </c>
      <c r="F56" s="19" t="n">
        <v>0.0034</v>
      </c>
      <c r="G56" s="20" t="n"/>
    </row>
    <row r="57">
      <c r="A57" s="12" t="n"/>
      <c r="B57" s="30" t="n"/>
      <c r="C57" s="30" t="n"/>
      <c r="D57" s="13" t="n"/>
      <c r="E57" s="14" t="n"/>
      <c r="F57" s="15" t="n"/>
      <c r="G57" s="15" t="n"/>
    </row>
    <row r="58">
      <c r="A58" s="16" t="inlineStr">
        <is>
          <t>TREPS / Reverse Repo</t>
        </is>
      </c>
      <c r="B58" s="30" t="n"/>
      <c r="C58" s="30" t="n"/>
      <c r="D58" s="13" t="n"/>
      <c r="E58" s="14" t="n"/>
      <c r="F58" s="15" t="n"/>
      <c r="G58" s="15" t="n"/>
    </row>
    <row r="59">
      <c r="A59" s="12" t="inlineStr">
        <is>
          <t>Clearing Corporation of India Ltd.</t>
        </is>
      </c>
      <c r="B59" s="30" t="n"/>
      <c r="C59" s="30" t="n"/>
      <c r="D59" s="13" t="n"/>
      <c r="E59" s="14" t="n">
        <v>2705.76</v>
      </c>
      <c r="F59" s="15" t="n">
        <v>0.0906</v>
      </c>
      <c r="G59" s="15" t="n">
        <v>0.05596</v>
      </c>
    </row>
    <row r="60">
      <c r="A60" s="16" t="inlineStr">
        <is>
          <t>Sub Total</t>
        </is>
      </c>
      <c r="B60" s="31" t="n"/>
      <c r="C60" s="31" t="n"/>
      <c r="D60" s="17" t="n"/>
      <c r="E60" s="18" t="n">
        <v>2705.76</v>
      </c>
      <c r="F60" s="19" t="n">
        <v>0.0906</v>
      </c>
      <c r="G60" s="20" t="n"/>
    </row>
    <row r="61">
      <c r="A61" s="12" t="n"/>
      <c r="B61" s="30" t="n"/>
      <c r="C61" s="30" t="n"/>
      <c r="D61" s="13" t="n"/>
      <c r="E61" s="14" t="n"/>
      <c r="F61" s="15" t="n"/>
      <c r="G61" s="15" t="n"/>
    </row>
    <row r="62">
      <c r="A62" s="21" t="inlineStr">
        <is>
          <t>TOTAL</t>
        </is>
      </c>
      <c r="B62" s="32" t="n"/>
      <c r="C62" s="32" t="n"/>
      <c r="D62" s="22" t="n"/>
      <c r="E62" s="18" t="n">
        <v>2705.76</v>
      </c>
      <c r="F62" s="19" t="n">
        <v>0.0906</v>
      </c>
      <c r="G62" s="20" t="n"/>
    </row>
    <row r="63">
      <c r="A63" s="12" t="inlineStr">
        <is>
          <t>Accrued Interest</t>
        </is>
      </c>
      <c r="B63" s="30" t="n"/>
      <c r="C63" s="30" t="n"/>
      <c r="D63" s="13" t="n"/>
      <c r="E63" s="14" t="n">
        <v>800.2808307</v>
      </c>
      <c r="F63" s="15" t="n">
        <v>0.026783</v>
      </c>
      <c r="G63" s="15" t="n"/>
    </row>
    <row r="64">
      <c r="A64" s="12" t="inlineStr">
        <is>
          <t>Net Receivables/(Payables)</t>
        </is>
      </c>
      <c r="B64" s="30" t="n"/>
      <c r="C64" s="30" t="n"/>
      <c r="D64" s="13" t="n"/>
      <c r="E64" s="23" t="n">
        <v>-20.5408307</v>
      </c>
      <c r="F64" s="24" t="n">
        <v>-0.000683</v>
      </c>
      <c r="G64" s="15" t="n">
        <v>0.05596</v>
      </c>
    </row>
    <row r="65">
      <c r="A65" s="25" t="inlineStr">
        <is>
          <t>GRAND TOTAL</t>
        </is>
      </c>
      <c r="B65" s="33" t="n"/>
      <c r="C65" s="33" t="n"/>
      <c r="D65" s="26" t="n"/>
      <c r="E65" s="27" t="n">
        <v>29879.6</v>
      </c>
      <c r="F65" s="28" t="n">
        <v>1</v>
      </c>
      <c r="G65" s="28" t="n"/>
    </row>
    <row r="67">
      <c r="A67" s="80" t="inlineStr">
        <is>
          <t>#  Unlisted Security</t>
        </is>
      </c>
    </row>
    <row r="68">
      <c r="A68" s="80" t="inlineStr">
        <is>
          <t>**Non Traded Security</t>
        </is>
      </c>
    </row>
    <row r="70">
      <c r="A70" s="80" t="inlineStr">
        <is>
          <t>Notes:</t>
        </is>
      </c>
    </row>
    <row r="71" ht="29" customHeight="1">
      <c r="A71" s="48" t="inlineStr">
        <is>
          <t>1. Security in default beyond its maturiy date</t>
        </is>
      </c>
      <c r="B71" s="34" t="inlineStr">
        <is>
          <t>NIL</t>
        </is>
      </c>
    </row>
    <row r="72">
      <c r="A72" t="inlineStr">
        <is>
          <t>2. NAV at the beginning of the period (Rs. per unit)</t>
        </is>
      </c>
    </row>
    <row r="73">
      <c r="A73" t="inlineStr">
        <is>
          <t>Plan /option (Face Value 10)</t>
        </is>
      </c>
      <c r="B73" t="inlineStr">
        <is>
          <t>As on</t>
        </is>
      </c>
      <c r="C73" t="inlineStr">
        <is>
          <t>As on</t>
        </is>
      </c>
    </row>
    <row r="74">
      <c r="B74" s="49" t="n">
        <v>45930</v>
      </c>
      <c r="C74" s="49" t="n">
        <v>45961</v>
      </c>
    </row>
    <row r="75">
      <c r="A75" t="inlineStr">
        <is>
          <t>Direct Plan Bonus Option</t>
        </is>
      </c>
      <c r="B75" t="inlineStr">
        <is>
          <t xml:space="preserve">                              ^</t>
        </is>
      </c>
      <c r="C75" t="inlineStr">
        <is>
          <t xml:space="preserve">                                                  ^</t>
        </is>
      </c>
    </row>
    <row r="76">
      <c r="A76" t="inlineStr">
        <is>
          <t>Direct Plan Fortnightly IDCW Option</t>
        </is>
      </c>
      <c r="B76" t="n">
        <v>14.4934</v>
      </c>
      <c r="C76" t="n">
        <v>14.4942</v>
      </c>
    </row>
    <row r="77">
      <c r="A77" t="inlineStr">
        <is>
          <t>Direct Plan Growth Option</t>
        </is>
      </c>
      <c r="B77" t="n">
        <v>25.8803</v>
      </c>
      <c r="C77" t="n">
        <v>26.0815</v>
      </c>
    </row>
    <row r="78">
      <c r="A78" t="inlineStr">
        <is>
          <t>Direct Plan IDCW Option</t>
        </is>
      </c>
      <c r="B78" t="n">
        <v>18.812</v>
      </c>
      <c r="C78" t="n">
        <v>18.9583</v>
      </c>
    </row>
    <row r="79">
      <c r="A79" t="inlineStr">
        <is>
          <t>Direct Plan Monthly IDCW Option</t>
        </is>
      </c>
      <c r="B79" t="n">
        <v>10.9068</v>
      </c>
      <c r="C79" t="n">
        <v>10.9069</v>
      </c>
    </row>
    <row r="80">
      <c r="A80" t="inlineStr">
        <is>
          <t>Direct Plan Weekly IDCW Option</t>
        </is>
      </c>
      <c r="B80" t="n">
        <v>10.5574</v>
      </c>
      <c r="C80" t="n">
        <v>10.5527</v>
      </c>
    </row>
    <row r="81">
      <c r="A81" t="inlineStr">
        <is>
          <t>Regular Plan Bonus Option</t>
        </is>
      </c>
      <c r="B81" t="inlineStr">
        <is>
          <t xml:space="preserve">                              ^</t>
        </is>
      </c>
      <c r="C81" t="inlineStr">
        <is>
          <t xml:space="preserve">                                                  ^</t>
        </is>
      </c>
    </row>
    <row r="82">
      <c r="A82" t="inlineStr">
        <is>
          <t>Regular Plan Fortnightly IDCW Option</t>
        </is>
      </c>
      <c r="B82" t="n">
        <v>14.0227</v>
      </c>
      <c r="C82" t="n">
        <v>14.0232</v>
      </c>
    </row>
    <row r="83">
      <c r="A83" t="inlineStr">
        <is>
          <t>Regular Plan Growth Option</t>
        </is>
      </c>
      <c r="B83" t="n">
        <v>24.9573</v>
      </c>
      <c r="C83" t="n">
        <v>25.1449</v>
      </c>
    </row>
    <row r="84">
      <c r="A84" t="inlineStr">
        <is>
          <t>Regular Plan IDCW Option</t>
        </is>
      </c>
      <c r="B84" t="n">
        <v>17.9476</v>
      </c>
      <c r="C84" t="n">
        <v>18.0825</v>
      </c>
    </row>
    <row r="85">
      <c r="A85" t="inlineStr">
        <is>
          <t>Regular Plan Monthly IDCW Option</t>
        </is>
      </c>
      <c r="B85" t="n">
        <v>11.1532</v>
      </c>
      <c r="C85" t="n">
        <v>11.1535</v>
      </c>
    </row>
    <row r="86">
      <c r="A86" t="inlineStr">
        <is>
          <t>Regular Plan Weekly IDCW Option</t>
        </is>
      </c>
      <c r="B86" t="n">
        <v>10.1518</v>
      </c>
      <c r="C86" t="n">
        <v>10.1475</v>
      </c>
    </row>
    <row r="87">
      <c r="A87" t="inlineStr">
        <is>
          <t>^ There were no investors in this option.</t>
        </is>
      </c>
    </row>
    <row r="89">
      <c r="A89" t="inlineStr">
        <is>
          <t>3. Total Dividend (Net) declared during the month</t>
        </is>
      </c>
    </row>
    <row r="91">
      <c r="A91" s="50" t="inlineStr">
        <is>
          <t>Plan/Option Name</t>
        </is>
      </c>
      <c r="B91" s="50" t="inlineStr">
        <is>
          <t> </t>
        </is>
      </c>
      <c r="C91" s="50" t="inlineStr">
        <is>
          <t>individual &amp; HUF</t>
        </is>
      </c>
      <c r="D91" s="50" t="inlineStr">
        <is>
          <t>others</t>
        </is>
      </c>
    </row>
    <row r="92">
      <c r="A92" s="50" t="inlineStr">
        <is>
          <t>Direct Plan Fortnightly IDCW</t>
        </is>
      </c>
      <c r="B92" s="50" t="n"/>
      <c r="C92" s="50" t="n">
        <v>0.1119292</v>
      </c>
      <c r="D92" s="50" t="n">
        <v>0.1119292</v>
      </c>
    </row>
    <row r="93">
      <c r="A93" s="50" t="inlineStr">
        <is>
          <t>Direct Plan Monthly IDCW</t>
        </is>
      </c>
      <c r="B93" s="50" t="n"/>
      <c r="C93" s="50" t="n">
        <v>0.0846563</v>
      </c>
      <c r="D93" s="50" t="n">
        <v>0.0846563</v>
      </c>
    </row>
    <row r="94">
      <c r="A94" s="50" t="inlineStr">
        <is>
          <t>Direct Plan weekly IDCW</t>
        </is>
      </c>
      <c r="B94" s="50" t="n"/>
      <c r="C94" s="50" t="n">
        <v>0.086578</v>
      </c>
      <c r="D94" s="50" t="n">
        <v>0.086578</v>
      </c>
    </row>
    <row r="95">
      <c r="A95" s="50" t="inlineStr">
        <is>
          <t>Regular Plan Fortnightly IDCW</t>
        </is>
      </c>
      <c r="B95" s="50" t="n"/>
      <c r="C95" s="50" t="n">
        <v>0.1047471</v>
      </c>
      <c r="D95" s="50" t="n">
        <v>0.1047471</v>
      </c>
    </row>
    <row r="96">
      <c r="A96" s="50" t="inlineStr">
        <is>
          <t>Regular Plan Monthly IDCW</t>
        </is>
      </c>
      <c r="B96" s="50" t="n"/>
      <c r="C96" s="50" t="n">
        <v>0.0835752</v>
      </c>
      <c r="D96" s="50" t="n">
        <v>0.0835752</v>
      </c>
    </row>
    <row r="97">
      <c r="A97" s="50" t="inlineStr">
        <is>
          <t>Regular Plan Weekly IDCW</t>
        </is>
      </c>
      <c r="B97" s="50" t="n"/>
      <c r="C97" s="50" t="n">
        <v>0.08038049999999999</v>
      </c>
      <c r="D97" s="50" t="n">
        <v>0.08038049999999999</v>
      </c>
    </row>
    <row r="99">
      <c r="A99" t="inlineStr">
        <is>
          <t>4. Bonus was declared during the month</t>
        </is>
      </c>
      <c r="B99" s="34" t="inlineStr">
        <is>
          <t>NIL</t>
        </is>
      </c>
    </row>
    <row r="100" ht="58" customHeight="1">
      <c r="A100" s="48" t="inlineStr">
        <is>
          <t>5. Investment in Repo of Corporate Debt Securities during the month ended October 31, 2025</t>
        </is>
      </c>
      <c r="B100" s="34" t="inlineStr">
        <is>
          <t>NIL</t>
        </is>
      </c>
    </row>
    <row r="101" ht="43.5" customHeight="1">
      <c r="A101" s="48" t="inlineStr">
        <is>
          <t>6. Investment in foreign securities/ADRs/GDRs at the end of the month</t>
        </is>
      </c>
      <c r="B101" s="34" t="inlineStr">
        <is>
          <t>NIL</t>
        </is>
      </c>
    </row>
    <row r="102">
      <c r="A102" t="inlineStr">
        <is>
          <t>7. Average Portfolio Maturity</t>
        </is>
      </c>
      <c r="B102" s="51">
        <f>B117</f>
        <v/>
      </c>
    </row>
    <row r="103" ht="72.5" customHeight="1">
      <c r="A103" s="48" t="inlineStr">
        <is>
          <t>8. Total gross exposure to derivative instruments (excluding reversed positions) at the end of the month (Rs. in Lakhs)</t>
        </is>
      </c>
      <c r="B103" s="34" t="inlineStr">
        <is>
          <t>NIL</t>
        </is>
      </c>
    </row>
    <row r="104">
      <c r="B104" s="34" t="n"/>
    </row>
    <row r="105" ht="58" customHeight="1">
      <c r="A105" s="48" t="inlineStr">
        <is>
          <t>9. Margin Deposits includes Margin money placed on derivatives other than margin money placed with bank</t>
        </is>
      </c>
      <c r="B105" s="34" t="inlineStr">
        <is>
          <t>NIL</t>
        </is>
      </c>
    </row>
    <row r="106" ht="58" customHeight="1">
      <c r="A106" s="48" t="inlineStr">
        <is>
          <t>10. Value of investment made by other schemes under same management (Rs. In Lakhs)</t>
        </is>
      </c>
      <c r="B106" t="n">
        <v>2930.5</v>
      </c>
    </row>
    <row r="107" ht="43.5" customHeight="1">
      <c r="A107" s="48" t="inlineStr">
        <is>
          <t>11. Number of instance of deviation In valuation of securities</t>
        </is>
      </c>
      <c r="B107" s="34" t="inlineStr">
        <is>
          <t>NIL</t>
        </is>
      </c>
    </row>
    <row r="108" ht="43.5" customHeight="1">
      <c r="A108" s="48" t="inlineStr">
        <is>
          <t>12. Total value and percentage of illiquid equity shares / securities</t>
        </is>
      </c>
      <c r="B108" s="34" t="inlineStr">
        <is>
          <t>NIL</t>
        </is>
      </c>
    </row>
    <row r="110">
      <c r="A110" t="inlineStr">
        <is>
          <t>Portfolio Information</t>
        </is>
      </c>
    </row>
    <row r="111">
      <c r="A111" s="53" t="inlineStr">
        <is>
          <t>Scheme Name :</t>
        </is>
      </c>
      <c r="B111" s="53" t="inlineStr">
        <is>
          <t>Edelweiss Banking and PSU Debt Fund</t>
        </is>
      </c>
    </row>
    <row r="112">
      <c r="A112" s="53" t="inlineStr">
        <is>
          <t>Description (if any)</t>
        </is>
      </c>
      <c r="B112" s="53" t="inlineStr">
        <is>
          <t>Banking and PSU Fund</t>
        </is>
      </c>
    </row>
    <row r="113">
      <c r="A113" s="53" t="n"/>
      <c r="B113" s="53" t="n"/>
    </row>
    <row r="114">
      <c r="A114" s="53" t="inlineStr">
        <is>
          <t>Annualised Portfolio YTM* :</t>
        </is>
      </c>
      <c r="B114" s="54" t="n">
        <v>6.545688624820153</v>
      </c>
    </row>
    <row r="115">
      <c r="A115" s="53" t="n"/>
      <c r="B115" s="53" t="n"/>
    </row>
    <row r="116">
      <c r="A116" s="53" t="inlineStr">
        <is>
          <t>Macaulay Duration</t>
        </is>
      </c>
      <c r="B116" s="55" t="n">
        <v>3.2979</v>
      </c>
    </row>
    <row r="117">
      <c r="A117" s="53" t="inlineStr">
        <is>
          <t>Residual Maturity</t>
        </is>
      </c>
      <c r="B117" s="55" t="n">
        <v>4.0960107491295</v>
      </c>
    </row>
    <row r="118">
      <c r="A118" s="53" t="n"/>
      <c r="B118" s="53" t="n"/>
    </row>
    <row r="119">
      <c r="A119" s="53" t="inlineStr">
        <is>
          <t xml:space="preserve">As on (Date) </t>
        </is>
      </c>
      <c r="B119" s="56" t="n">
        <v>45961</v>
      </c>
    </row>
    <row r="121" ht="70" customHeight="1">
      <c r="A121" s="82" t="inlineStr">
        <is>
          <t>Scheme Name</t>
        </is>
      </c>
      <c r="B121" s="82" t="inlineStr">
        <is>
          <t>Risk- O - Meter</t>
        </is>
      </c>
      <c r="C121" s="82" t="inlineStr">
        <is>
          <t>Benchmark of the Scheme</t>
        </is>
      </c>
      <c r="D121" s="82" t="inlineStr">
        <is>
          <t>Benchmark Risk-o-meter</t>
        </is>
      </c>
      <c r="E121" s="82" t="inlineStr">
        <is>
          <t>Benchmark of the Scheme</t>
        </is>
      </c>
      <c r="F121" s="82" t="inlineStr">
        <is>
          <t>Benchmark Risk-o-meter</t>
        </is>
      </c>
    </row>
    <row r="122" ht="70" customHeight="1">
      <c r="A122" s="82" t="inlineStr">
        <is>
          <t>Edelweiss Banking and PSU Debt Fund</t>
        </is>
      </c>
      <c r="B122" s="82" t="n"/>
      <c r="C122" s="82" t="inlineStr">
        <is>
          <t>CRISIL Banking and PSU Debt A-II (Tier I Benchmark)</t>
        </is>
      </c>
      <c r="D122" s="82" t="n"/>
      <c r="E122" s="82" t="inlineStr">
        <is>
          <t>Nifty Banking &amp; PSU Debt Index - A-III (Tier II Scheme Benchmark)</t>
        </is>
      </c>
      <c r="F122" s="82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G56"/>
  <sheetViews>
    <sheetView showGridLines="0" workbookViewId="0">
      <pane ySplit="4" topLeftCell="A1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8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CRL PSU PL SDL 50:50 OCT-25 FD AS ON OCTOBER 31, 2025</t>
        </is>
      </c>
    </row>
    <row r="2" ht="19.5" customHeight="1">
      <c r="A2" s="81" t="inlineStr">
        <is>
          <t>(An open-ended target maturity Index Fund investing in the constituents of CRISIL [IBX] 50:50 PSU + SDL Index – October 2025. A moderate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2" t="n"/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TREPS / Reverse Repo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Clearing Corporation of India Ltd.</t>
        </is>
      </c>
      <c r="B11" s="30" t="n"/>
      <c r="C11" s="30" t="n"/>
      <c r="D11" s="13" t="n"/>
      <c r="E11" s="14" t="n">
        <v>52882.68</v>
      </c>
      <c r="F11" s="15" t="n">
        <v>0.9938</v>
      </c>
      <c r="G11" s="15" t="n">
        <v>0.05596</v>
      </c>
    </row>
    <row r="12">
      <c r="A12" s="16" t="inlineStr">
        <is>
          <t>Sub Total</t>
        </is>
      </c>
      <c r="B12" s="31" t="n"/>
      <c r="C12" s="31" t="n"/>
      <c r="D12" s="17" t="n"/>
      <c r="E12" s="18" t="n">
        <v>52882.68</v>
      </c>
      <c r="F12" s="19" t="n">
        <v>0.9938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21" t="inlineStr">
        <is>
          <t>TOTAL</t>
        </is>
      </c>
      <c r="B14" s="32" t="n"/>
      <c r="C14" s="32" t="n"/>
      <c r="D14" s="22" t="n"/>
      <c r="E14" s="18" t="n">
        <v>52882.68</v>
      </c>
      <c r="F14" s="19" t="n">
        <v>0.9938</v>
      </c>
      <c r="G14" s="20" t="n"/>
    </row>
    <row r="15">
      <c r="A15" s="12" t="inlineStr">
        <is>
          <t>Accrued Interest</t>
        </is>
      </c>
      <c r="B15" s="30" t="n"/>
      <c r="C15" s="30" t="n"/>
      <c r="D15" s="13" t="n"/>
      <c r="E15" s="14" t="n">
        <v>24.3231337</v>
      </c>
      <c r="F15" s="15" t="n">
        <v>0.000457</v>
      </c>
      <c r="G15" s="15" t="n"/>
    </row>
    <row r="16">
      <c r="A16" s="12" t="inlineStr">
        <is>
          <t>Net Receivables/(Payables)</t>
        </is>
      </c>
      <c r="B16" s="30" t="n"/>
      <c r="C16" s="30" t="n"/>
      <c r="D16" s="13" t="n"/>
      <c r="E16" s="14" t="n">
        <v>303.4468663</v>
      </c>
      <c r="F16" s="15" t="n">
        <v>0.005743</v>
      </c>
      <c r="G16" s="15" t="n">
        <v>0.05596</v>
      </c>
    </row>
    <row r="17">
      <c r="A17" s="25" t="inlineStr">
        <is>
          <t>GRAND TOTAL</t>
        </is>
      </c>
      <c r="B17" s="33" t="n"/>
      <c r="C17" s="33" t="n"/>
      <c r="D17" s="26" t="n"/>
      <c r="E17" s="27" t="n">
        <v>53210.45</v>
      </c>
      <c r="F17" s="28" t="n">
        <v>1</v>
      </c>
      <c r="G17" s="28" t="n"/>
    </row>
    <row r="19">
      <c r="A19" s="80" t="inlineStr">
        <is>
          <t>In accordance with SEBI Circular no. SEBI/HO/IMD/PoD2/P/CIR/2024/183 dated December 13, 2024, Debt Index Replication Factor (DIRF) is 0%.</t>
        </is>
      </c>
    </row>
    <row r="22">
      <c r="A22" s="80" t="inlineStr">
        <is>
          <t>Notes:</t>
        </is>
      </c>
    </row>
    <row r="23" ht="29" customHeight="1">
      <c r="A23" s="48" t="inlineStr">
        <is>
          <t>1. Security in default beyond its maturiy date</t>
        </is>
      </c>
      <c r="B23" s="34" t="inlineStr">
        <is>
          <t>NIL</t>
        </is>
      </c>
    </row>
    <row r="24">
      <c r="A24" t="inlineStr">
        <is>
          <t>2. NAV at the beginning of the period (Rs. per unit)</t>
        </is>
      </c>
    </row>
    <row r="25">
      <c r="A25" t="inlineStr">
        <is>
          <t>Plan /option (Face Value 10)</t>
        </is>
      </c>
      <c r="B25" t="inlineStr">
        <is>
          <t>As on</t>
        </is>
      </c>
      <c r="C25" t="inlineStr">
        <is>
          <t>As on</t>
        </is>
      </c>
    </row>
    <row r="26">
      <c r="B26" s="49" t="n">
        <v>45930</v>
      </c>
      <c r="C26" s="49" t="n">
        <v>45961</v>
      </c>
    </row>
    <row r="27">
      <c r="A27" t="inlineStr">
        <is>
          <t>Direct Plan  Growth Option</t>
        </is>
      </c>
      <c r="B27" t="n">
        <v>12.3281</v>
      </c>
      <c r="C27" t="n">
        <v>12.3889</v>
      </c>
    </row>
    <row r="28">
      <c r="A28" t="inlineStr">
        <is>
          <t>Direct Plan IDCW Option</t>
        </is>
      </c>
      <c r="B28" t="n">
        <v>12.3284</v>
      </c>
      <c r="C28" t="n">
        <v>12.3892</v>
      </c>
    </row>
    <row r="29">
      <c r="A29" t="inlineStr">
        <is>
          <t>Regular Plan  Growth Option</t>
        </is>
      </c>
      <c r="B29" t="n">
        <v>12.2443</v>
      </c>
      <c r="C29" t="n">
        <v>12.3027</v>
      </c>
    </row>
    <row r="30">
      <c r="A30" t="inlineStr">
        <is>
          <t>Regular Plan IDCW Option</t>
        </is>
      </c>
      <c r="B30" t="n">
        <v>12.2446</v>
      </c>
      <c r="C30" t="n">
        <v>12.303</v>
      </c>
    </row>
    <row r="32">
      <c r="A32" t="inlineStr">
        <is>
          <t xml:space="preserve">3. Total Dividend (Net) declared during the month </t>
        </is>
      </c>
      <c r="B32" s="34" t="inlineStr">
        <is>
          <t>NIL</t>
        </is>
      </c>
    </row>
    <row r="33">
      <c r="A33" t="inlineStr">
        <is>
          <t>4. Bonus was declared during the month</t>
        </is>
      </c>
      <c r="B33" s="34" t="inlineStr">
        <is>
          <t>NIL</t>
        </is>
      </c>
    </row>
    <row r="34" ht="58" customHeight="1">
      <c r="A34" s="48" t="inlineStr">
        <is>
          <t>5. Investment in Repo of Corporate Debt Securities during the month ended October 31, 2025</t>
        </is>
      </c>
      <c r="B34" s="34" t="inlineStr">
        <is>
          <t>NIL</t>
        </is>
      </c>
    </row>
    <row r="35" ht="43.5" customHeight="1">
      <c r="A35" s="48" t="inlineStr">
        <is>
          <t>6. Investment in foreign securities/ADRs/GDRs at the end of the month</t>
        </is>
      </c>
      <c r="B35" s="34" t="inlineStr">
        <is>
          <t>NIL</t>
        </is>
      </c>
    </row>
    <row r="36">
      <c r="A36" t="inlineStr">
        <is>
          <t>7. Average Portfolio Maturity</t>
        </is>
      </c>
      <c r="B36" s="51">
        <f>B51</f>
        <v/>
      </c>
    </row>
    <row r="37" ht="72.5" customHeight="1">
      <c r="A37" s="48" t="inlineStr">
        <is>
          <t>8. Total gross exposure to derivative instruments (excluding reversed positions) at the end of the month (Rs. in Lakhs)</t>
        </is>
      </c>
      <c r="B37" s="34" t="inlineStr">
        <is>
          <t>NIL</t>
        </is>
      </c>
    </row>
    <row r="38">
      <c r="B38" s="34" t="n"/>
    </row>
    <row r="39" ht="58" customHeight="1">
      <c r="A39" s="48" t="inlineStr">
        <is>
          <t>9. Margin Deposits includes Margin money placed on derivatives other than margin money placed with bank</t>
        </is>
      </c>
      <c r="B39" s="34" t="inlineStr">
        <is>
          <t>NIL</t>
        </is>
      </c>
    </row>
    <row r="40" ht="58" customHeight="1">
      <c r="A40" s="48" t="inlineStr">
        <is>
          <t>10. Value of investment made by other schemes under same management (Rs. In Lakhs)</t>
        </is>
      </c>
      <c r="B40" t="inlineStr">
        <is>
          <t>NIL</t>
        </is>
      </c>
    </row>
    <row r="41" ht="43.5" customHeight="1">
      <c r="A41" s="48" t="inlineStr">
        <is>
          <t>11. Number of instance of deviation In valuation of securities</t>
        </is>
      </c>
      <c r="B41" s="34" t="inlineStr">
        <is>
          <t>NIL</t>
        </is>
      </c>
    </row>
    <row r="42" ht="43.5" customHeight="1">
      <c r="A42" s="48" t="inlineStr">
        <is>
          <t>12. Total value and percentage of illiquid equity shares / securities</t>
        </is>
      </c>
      <c r="B42" s="34" t="inlineStr">
        <is>
          <t>NIL</t>
        </is>
      </c>
    </row>
    <row r="44">
      <c r="A44" t="inlineStr">
        <is>
          <t>Portfolio Information</t>
        </is>
      </c>
    </row>
    <row r="45">
      <c r="A45" s="53" t="inlineStr">
        <is>
          <t>Scheme Name :</t>
        </is>
      </c>
      <c r="B45" s="53" t="inlineStr">
        <is>
          <t>Edelweiss CRL PSU PL SDL 50 50 Oct-25 FD</t>
        </is>
      </c>
    </row>
    <row r="46">
      <c r="A46" s="53" t="inlineStr">
        <is>
          <t>Description (if any)</t>
        </is>
      </c>
      <c r="B46" s="53" t="inlineStr">
        <is>
          <t>CRISIL PSU Plus SDL 5050 Oct 2025 Index Fund</t>
        </is>
      </c>
    </row>
    <row r="47">
      <c r="A47" s="53" t="n"/>
      <c r="B47" s="53" t="n"/>
    </row>
    <row r="48">
      <c r="A48" s="53" t="inlineStr">
        <is>
          <t>Annualised Portfolio YTM* :</t>
        </is>
      </c>
      <c r="B48" s="15" t="n">
        <v>0.05596</v>
      </c>
    </row>
    <row r="49">
      <c r="A49" s="53" t="n"/>
      <c r="B49" s="53" t="n"/>
    </row>
    <row r="50">
      <c r="A50" s="53" t="inlineStr">
        <is>
          <t>Macaulay Duration</t>
        </is>
      </c>
      <c r="B50" s="55" t="n">
        <v>0.0027</v>
      </c>
    </row>
    <row r="51">
      <c r="A51" s="53" t="inlineStr">
        <is>
          <t>Residual Maturity</t>
        </is>
      </c>
      <c r="B51" s="55" t="n">
        <v>1.562418962182362e-05</v>
      </c>
    </row>
    <row r="52">
      <c r="A52" s="53" t="n"/>
      <c r="B52" s="53" t="n"/>
    </row>
    <row r="53">
      <c r="A53" s="53" t="inlineStr">
        <is>
          <t xml:space="preserve">As on (Date) </t>
        </is>
      </c>
      <c r="B53" s="56" t="n">
        <v>45961</v>
      </c>
    </row>
    <row r="55" ht="70" customHeight="1">
      <c r="A55" s="82" t="inlineStr">
        <is>
          <t>Scheme Name</t>
        </is>
      </c>
      <c r="B55" s="82" t="inlineStr">
        <is>
          <t>Risk- O - Meter</t>
        </is>
      </c>
      <c r="C55" s="82" t="inlineStr">
        <is>
          <t>Benchmark of the Scheme</t>
        </is>
      </c>
      <c r="D55" s="82" t="inlineStr">
        <is>
          <t>Benchmark Risk-o-meter</t>
        </is>
      </c>
    </row>
    <row r="56" ht="70" customHeight="1">
      <c r="A56" s="82" t="inlineStr">
        <is>
          <t>Edelweiss CRISIL PSU Plus SDL 50-50 Oct 2025 Index Fund</t>
        </is>
      </c>
      <c r="B56" s="82" t="n"/>
      <c r="C56" s="82" t="inlineStr">
        <is>
          <t>CRISIL IBX 50:50 PSU + SDL - October 2025</t>
        </is>
      </c>
      <c r="D56" s="82" t="n"/>
      <c r="E5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/>
  </sheetPr>
  <dimension ref="A1:G85"/>
  <sheetViews>
    <sheetView showGridLines="0" workbookViewId="0">
      <pane ySplit="4" topLeftCell="A47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CRISIL IBX 50:50 GILT PLUS SDL SHORT DURATION INDEX FUND AS ON OCTOBER 31, 2025</t>
        </is>
      </c>
    </row>
    <row r="2" ht="19.5" customHeight="1">
      <c r="A2" s="81" t="inlineStr">
        <is>
          <t>(An open-ended debt Index Fund investing in the constituents of CRISIL IBX 50:50 Gilt Plus SDL Short Duration Index.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Government Securities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7.32% GOVT OF INDIA RED 13-11-2030</t>
        </is>
      </c>
      <c r="B13" s="30" t="inlineStr">
        <is>
          <t>IN0020230135</t>
        </is>
      </c>
      <c r="C13" s="30" t="inlineStr">
        <is>
          <t>SOVEREIGN</t>
        </is>
      </c>
      <c r="D13" s="13" t="n">
        <v>3000000</v>
      </c>
      <c r="E13" s="14" t="n">
        <v>3141.42</v>
      </c>
      <c r="F13" s="15" t="n">
        <v>0.2138</v>
      </c>
      <c r="G13" s="15" t="n">
        <v>0.063107</v>
      </c>
    </row>
    <row r="14">
      <c r="A14" s="12" t="inlineStr">
        <is>
          <t>7.17% GOVT OF INDIA RED 17-04-2030</t>
        </is>
      </c>
      <c r="B14" s="30" t="inlineStr">
        <is>
          <t>IN0020230036</t>
        </is>
      </c>
      <c r="C14" s="30" t="inlineStr">
        <is>
          <t>SOVEREIGN</t>
        </is>
      </c>
      <c r="D14" s="13" t="n">
        <v>2500000</v>
      </c>
      <c r="E14" s="14" t="n">
        <v>2590.11</v>
      </c>
      <c r="F14" s="15" t="n">
        <v>0.1762</v>
      </c>
      <c r="G14" s="15" t="n">
        <v>0.063282</v>
      </c>
    </row>
    <row r="15">
      <c r="A15" s="12" t="inlineStr">
        <is>
          <t>7.10% GOVT OF INDIA RED 18-04-2029</t>
        </is>
      </c>
      <c r="B15" s="30" t="inlineStr">
        <is>
          <t>IN0020220011</t>
        </is>
      </c>
      <c r="C15" s="30" t="inlineStr">
        <is>
          <t>SOVEREIGN</t>
        </is>
      </c>
      <c r="D15" s="13" t="n">
        <v>500000</v>
      </c>
      <c r="E15" s="14" t="n">
        <v>516.75</v>
      </c>
      <c r="F15" s="15" t="n">
        <v>0.0352</v>
      </c>
      <c r="G15" s="15" t="n">
        <v>0.061033</v>
      </c>
    </row>
    <row r="16">
      <c r="A16" s="12" t="inlineStr">
        <is>
          <t>6.75% GOVT OF INDIA RED 23-12-2029</t>
        </is>
      </c>
      <c r="B16" s="30" t="inlineStr">
        <is>
          <t>IN0020240183</t>
        </is>
      </c>
      <c r="C16" s="30" t="inlineStr">
        <is>
          <t>SOVEREIGN</t>
        </is>
      </c>
      <c r="D16" s="13" t="n">
        <v>500000</v>
      </c>
      <c r="E16" s="14" t="n">
        <v>511.18</v>
      </c>
      <c r="F16" s="15" t="n">
        <v>0.0348</v>
      </c>
      <c r="G16" s="15" t="n">
        <v>0.062222</v>
      </c>
    </row>
    <row r="17">
      <c r="A17" s="12" t="inlineStr">
        <is>
          <t>7.06% GOVT OF INDIA RED 10-04-2028</t>
        </is>
      </c>
      <c r="B17" s="30" t="inlineStr">
        <is>
          <t>IN0020230010</t>
        </is>
      </c>
      <c r="C17" s="30" t="inlineStr">
        <is>
          <t>SOVEREIGN</t>
        </is>
      </c>
      <c r="D17" s="13" t="n">
        <v>300000</v>
      </c>
      <c r="E17" s="14" t="n">
        <v>308.6</v>
      </c>
      <c r="F17" s="15" t="n">
        <v>0.021</v>
      </c>
      <c r="G17" s="15" t="n">
        <v>0.058653</v>
      </c>
    </row>
    <row r="18">
      <c r="A18" s="12" t="inlineStr">
        <is>
          <t>6.13% GOVT OF INDIA RED 04-06-2028</t>
        </is>
      </c>
      <c r="B18" s="30" t="inlineStr">
        <is>
          <t>IN0020030022</t>
        </is>
      </c>
      <c r="C18" s="30" t="inlineStr">
        <is>
          <t>SOVEREIGN</t>
        </is>
      </c>
      <c r="D18" s="13" t="n">
        <v>300000</v>
      </c>
      <c r="E18" s="14" t="n">
        <v>302.2</v>
      </c>
      <c r="F18" s="15" t="n">
        <v>0.0206</v>
      </c>
      <c r="G18" s="15" t="n">
        <v>0.059032</v>
      </c>
    </row>
    <row r="19">
      <c r="A19" s="12" t="inlineStr">
        <is>
          <t>7.38% GOVT OF INDIA RED 20-06-2027</t>
        </is>
      </c>
      <c r="B19" s="30" t="inlineStr">
        <is>
          <t>IN0020220037</t>
        </is>
      </c>
      <c r="C19" s="30" t="inlineStr">
        <is>
          <t>SOVEREIGN</t>
        </is>
      </c>
      <c r="D19" s="13" t="n">
        <v>175000</v>
      </c>
      <c r="E19" s="14" t="n">
        <v>179.48</v>
      </c>
      <c r="F19" s="15" t="n">
        <v>0.0122</v>
      </c>
      <c r="G19" s="15" t="n">
        <v>0.05795</v>
      </c>
    </row>
    <row r="20">
      <c r="A20" s="16" t="inlineStr">
        <is>
          <t>Sub Total</t>
        </is>
      </c>
      <c r="B20" s="31" t="n"/>
      <c r="C20" s="31" t="n"/>
      <c r="D20" s="17" t="n"/>
      <c r="E20" s="18" t="n">
        <v>7549.74</v>
      </c>
      <c r="F20" s="19" t="n">
        <v>0.5138</v>
      </c>
      <c r="G20" s="20" t="n"/>
    </row>
    <row r="21">
      <c r="A21" s="12" t="n"/>
      <c r="B21" s="30" t="n"/>
      <c r="C21" s="30" t="n"/>
      <c r="D21" s="13" t="n"/>
      <c r="E21" s="14" t="n"/>
      <c r="F21" s="15" t="n"/>
      <c r="G21" s="15" t="n"/>
    </row>
    <row r="22">
      <c r="A22" s="16" t="inlineStr">
        <is>
          <t>State Development Loan</t>
        </is>
      </c>
      <c r="B22" s="30" t="n"/>
      <c r="C22" s="30" t="n"/>
      <c r="D22" s="13" t="n"/>
      <c r="E22" s="14" t="n"/>
      <c r="F22" s="15" t="n"/>
      <c r="G22" s="15" t="n"/>
    </row>
    <row r="23">
      <c r="A23" s="12" t="inlineStr">
        <is>
          <t>7.59% GUJARAT SDL RED 15-02-2027</t>
        </is>
      </c>
      <c r="B23" s="30" t="inlineStr">
        <is>
          <t>IN1520160194</t>
        </is>
      </c>
      <c r="C23" s="30" t="inlineStr">
        <is>
          <t>SOVEREIGN</t>
        </is>
      </c>
      <c r="D23" s="13" t="n">
        <v>3000000</v>
      </c>
      <c r="E23" s="14" t="n">
        <v>3057.73</v>
      </c>
      <c r="F23" s="15" t="n">
        <v>0.2081</v>
      </c>
      <c r="G23" s="15" t="n">
        <v>0.060952</v>
      </c>
    </row>
    <row r="24">
      <c r="A24" s="12" t="inlineStr">
        <is>
          <t>7.59% KARNATAKA SDL 15-02-2027</t>
        </is>
      </c>
      <c r="B24" s="30" t="inlineStr">
        <is>
          <t>IN1920160091</t>
        </is>
      </c>
      <c r="C24" s="30" t="inlineStr">
        <is>
          <t>SOVEREIGN</t>
        </is>
      </c>
      <c r="D24" s="13" t="n">
        <v>2500000</v>
      </c>
      <c r="E24" s="14" t="n">
        <v>2548.11</v>
      </c>
      <c r="F24" s="15" t="n">
        <v>0.1734</v>
      </c>
      <c r="G24" s="15" t="n">
        <v>0.060952</v>
      </c>
    </row>
    <row r="25">
      <c r="A25" s="12" t="inlineStr">
        <is>
          <t>8.28% GUJARAT SDL RED 13-02-2029</t>
        </is>
      </c>
      <c r="B25" s="30" t="inlineStr">
        <is>
          <t>IN1520180283</t>
        </is>
      </c>
      <c r="C25" s="30" t="inlineStr">
        <is>
          <t>SOVEREIGN</t>
        </is>
      </c>
      <c r="D25" s="13" t="n">
        <v>500000</v>
      </c>
      <c r="E25" s="14" t="n">
        <v>524.58</v>
      </c>
      <c r="F25" s="15" t="n">
        <v>0.0357</v>
      </c>
      <c r="G25" s="15" t="n">
        <v>0.06693300000000001</v>
      </c>
    </row>
    <row r="26">
      <c r="A26" s="12" t="inlineStr">
        <is>
          <t>7.76% KARNATAKA SDL RED 13-12-2027</t>
        </is>
      </c>
      <c r="B26" s="30" t="inlineStr">
        <is>
          <t>IN1920170116</t>
        </is>
      </c>
      <c r="C26" s="30" t="inlineStr">
        <is>
          <t>SOVEREIGN</t>
        </is>
      </c>
      <c r="D26" s="13" t="n">
        <v>500000</v>
      </c>
      <c r="E26" s="14" t="n">
        <v>516.28</v>
      </c>
      <c r="F26" s="15" t="n">
        <v>0.0351</v>
      </c>
      <c r="G26" s="15" t="n">
        <v>0.061847</v>
      </c>
    </row>
    <row r="27">
      <c r="A27" s="16" t="inlineStr">
        <is>
          <t>Sub Total</t>
        </is>
      </c>
      <c r="B27" s="31" t="n"/>
      <c r="C27" s="31" t="n"/>
      <c r="D27" s="17" t="n"/>
      <c r="E27" s="18" t="n">
        <v>6646.7</v>
      </c>
      <c r="F27" s="19" t="n">
        <v>0.4523</v>
      </c>
      <c r="G27" s="20" t="n"/>
    </row>
    <row r="28">
      <c r="A28" s="12" t="n"/>
      <c r="B28" s="30" t="n"/>
      <c r="C28" s="30" t="n"/>
      <c r="D28" s="13" t="n"/>
      <c r="E28" s="14" t="n"/>
      <c r="F28" s="15" t="n"/>
      <c r="G28" s="15" t="n"/>
    </row>
    <row r="29">
      <c r="A29" s="12" t="n"/>
      <c r="B29" s="30" t="n"/>
      <c r="C29" s="30" t="n"/>
      <c r="D29" s="13" t="n"/>
      <c r="E29" s="14" t="n"/>
      <c r="F29" s="15" t="n"/>
      <c r="G29" s="15" t="n"/>
    </row>
    <row r="30">
      <c r="A30" s="16" t="inlineStr">
        <is>
          <t>(b)Privately Placed/Unlisted</t>
        </is>
      </c>
      <c r="B30" s="30" t="n"/>
      <c r="C30" s="30" t="n"/>
      <c r="D30" s="13" t="n"/>
      <c r="E30" s="14" t="n"/>
      <c r="F30" s="15" t="n"/>
      <c r="G30" s="15" t="n"/>
    </row>
    <row r="31">
      <c r="A31" s="16" t="inlineStr">
        <is>
          <t>Sub Total</t>
        </is>
      </c>
      <c r="B31" s="30" t="n"/>
      <c r="C31" s="30" t="n"/>
      <c r="D31" s="13" t="n"/>
      <c r="E31" s="35" t="inlineStr">
        <is>
          <t>NIL</t>
        </is>
      </c>
      <c r="F31" s="36" t="inlineStr">
        <is>
          <t>NIL</t>
        </is>
      </c>
      <c r="G31" s="15" t="n"/>
    </row>
    <row r="32">
      <c r="A32" s="12" t="n"/>
      <c r="B32" s="30" t="n"/>
      <c r="C32" s="30" t="n"/>
      <c r="D32" s="13" t="n"/>
      <c r="E32" s="14" t="n"/>
      <c r="F32" s="15" t="n"/>
      <c r="G32" s="15" t="n"/>
    </row>
    <row r="33">
      <c r="A33" s="16" t="inlineStr">
        <is>
          <t>(c)Securitised Debt Instruments</t>
        </is>
      </c>
      <c r="B33" s="30" t="n"/>
      <c r="C33" s="30" t="n"/>
      <c r="D33" s="13" t="n"/>
      <c r="E33" s="14" t="n"/>
      <c r="F33" s="15" t="n"/>
      <c r="G33" s="15" t="n"/>
    </row>
    <row r="34">
      <c r="A34" s="16" t="inlineStr">
        <is>
          <t>Sub Total</t>
        </is>
      </c>
      <c r="B34" s="30" t="n"/>
      <c r="C34" s="30" t="n"/>
      <c r="D34" s="13" t="n"/>
      <c r="E34" s="35" t="inlineStr">
        <is>
          <t>NIL</t>
        </is>
      </c>
      <c r="F34" s="36" t="inlineStr">
        <is>
          <t>NIL</t>
        </is>
      </c>
      <c r="G34" s="15" t="n"/>
    </row>
    <row r="35">
      <c r="A35" s="12" t="n"/>
      <c r="B35" s="30" t="n"/>
      <c r="C35" s="30" t="n"/>
      <c r="D35" s="13" t="n"/>
      <c r="E35" s="14" t="n"/>
      <c r="F35" s="15" t="n"/>
      <c r="G35" s="15" t="n"/>
    </row>
    <row r="36">
      <c r="A36" s="21" t="inlineStr">
        <is>
          <t>TOTAL</t>
        </is>
      </c>
      <c r="B36" s="32" t="n"/>
      <c r="C36" s="32" t="n"/>
      <c r="D36" s="22" t="n"/>
      <c r="E36" s="18" t="n">
        <v>14196.44</v>
      </c>
      <c r="F36" s="19" t="n">
        <v>0.9661</v>
      </c>
      <c r="G36" s="20" t="n"/>
    </row>
    <row r="37">
      <c r="A37" s="12" t="n"/>
      <c r="B37" s="30" t="n"/>
      <c r="C37" s="30" t="n"/>
      <c r="D37" s="13" t="n"/>
      <c r="E37" s="14" t="n"/>
      <c r="F37" s="15" t="n"/>
      <c r="G37" s="15" t="n"/>
    </row>
    <row r="38">
      <c r="A38" s="12" t="n"/>
      <c r="B38" s="30" t="n"/>
      <c r="C38" s="30" t="n"/>
      <c r="D38" s="13" t="n"/>
      <c r="E38" s="14" t="n"/>
      <c r="F38" s="15" t="n"/>
      <c r="G38" s="15" t="n"/>
    </row>
    <row r="39">
      <c r="A39" s="16" t="inlineStr">
        <is>
          <t>TREPS / Reverse Repo</t>
        </is>
      </c>
      <c r="B39" s="30" t="n"/>
      <c r="C39" s="30" t="n"/>
      <c r="D39" s="13" t="n"/>
      <c r="E39" s="14" t="n"/>
      <c r="F39" s="15" t="n"/>
      <c r="G39" s="15" t="n"/>
    </row>
    <row r="40">
      <c r="A40" s="12" t="inlineStr">
        <is>
          <t>Clearing Corporation of India Ltd.</t>
        </is>
      </c>
      <c r="B40" s="30" t="n"/>
      <c r="C40" s="30" t="n"/>
      <c r="D40" s="13" t="n"/>
      <c r="E40" s="14" t="n">
        <v>248.89</v>
      </c>
      <c r="F40" s="15" t="n">
        <v>0.0169</v>
      </c>
      <c r="G40" s="15" t="n">
        <v>0.05596</v>
      </c>
    </row>
    <row r="41">
      <c r="A41" s="16" t="inlineStr">
        <is>
          <t>Sub Total</t>
        </is>
      </c>
      <c r="B41" s="31" t="n"/>
      <c r="C41" s="31" t="n"/>
      <c r="D41" s="17" t="n"/>
      <c r="E41" s="18" t="n">
        <v>248.89</v>
      </c>
      <c r="F41" s="19" t="n">
        <v>0.0169</v>
      </c>
      <c r="G41" s="20" t="n"/>
    </row>
    <row r="42">
      <c r="A42" s="12" t="n"/>
      <c r="B42" s="30" t="n"/>
      <c r="C42" s="30" t="n"/>
      <c r="D42" s="13" t="n"/>
      <c r="E42" s="14" t="n"/>
      <c r="F42" s="15" t="n"/>
      <c r="G42" s="15" t="n"/>
    </row>
    <row r="43">
      <c r="A43" s="21" t="inlineStr">
        <is>
          <t>TOTAL</t>
        </is>
      </c>
      <c r="B43" s="32" t="n"/>
      <c r="C43" s="32" t="n"/>
      <c r="D43" s="22" t="n"/>
      <c r="E43" s="18" t="n">
        <v>248.89</v>
      </c>
      <c r="F43" s="19" t="n">
        <v>0.0169</v>
      </c>
      <c r="G43" s="20" t="n"/>
    </row>
    <row r="44">
      <c r="A44" s="12" t="inlineStr">
        <is>
          <t>Accrued Interest</t>
        </is>
      </c>
      <c r="B44" s="30" t="n"/>
      <c r="C44" s="30" t="n"/>
      <c r="D44" s="13" t="n"/>
      <c r="E44" s="14" t="n">
        <v>248.1869772</v>
      </c>
      <c r="F44" s="15" t="n">
        <v>0.016887</v>
      </c>
      <c r="G44" s="15" t="n"/>
    </row>
    <row r="45">
      <c r="A45" s="12" t="inlineStr">
        <is>
          <t>Net Receivables/(Payables)</t>
        </is>
      </c>
      <c r="B45" s="30" t="n"/>
      <c r="C45" s="30" t="n"/>
      <c r="D45" s="13" t="n"/>
      <c r="E45" s="14" t="n">
        <v>2.6330228</v>
      </c>
      <c r="F45" s="15" t="n">
        <v>0.000113</v>
      </c>
      <c r="G45" s="15" t="n">
        <v>0.055959</v>
      </c>
    </row>
    <row r="46">
      <c r="A46" s="25" t="inlineStr">
        <is>
          <t>GRAND TOTAL</t>
        </is>
      </c>
      <c r="B46" s="33" t="n"/>
      <c r="C46" s="33" t="n"/>
      <c r="D46" s="26" t="n"/>
      <c r="E46" s="27" t="n">
        <v>14696.15</v>
      </c>
      <c r="F46" s="28" t="n">
        <v>1</v>
      </c>
      <c r="G46" s="28" t="n"/>
    </row>
    <row r="48">
      <c r="A48" s="80" t="inlineStr">
        <is>
          <t>**Non Traded Security</t>
        </is>
      </c>
    </row>
    <row r="49">
      <c r="A49" s="80" t="inlineStr">
        <is>
          <t>In accordance with SEBI Circular no. SEBI/HO/IMD/PoD2/P/CIR/2024/183 dated December 13, 2024, Debt Index Replication Factor (DIRF) is 95.72%.</t>
        </is>
      </c>
    </row>
    <row r="51">
      <c r="A51" s="80" t="inlineStr">
        <is>
          <t>Notes:</t>
        </is>
      </c>
    </row>
    <row r="52" ht="29" customHeight="1">
      <c r="A52" s="48" t="inlineStr">
        <is>
          <t>1. Security in default beyond its maturiy date</t>
        </is>
      </c>
      <c r="B52" s="34" t="inlineStr">
        <is>
          <t>NIL</t>
        </is>
      </c>
    </row>
    <row r="53">
      <c r="A53" t="inlineStr">
        <is>
          <t>2. NAV at the beginning of the period (Rs. per unit)</t>
        </is>
      </c>
    </row>
    <row r="54">
      <c r="A54" t="inlineStr">
        <is>
          <t>Plan /option (Face Value 10)</t>
        </is>
      </c>
      <c r="B54" t="inlineStr">
        <is>
          <t>As on</t>
        </is>
      </c>
      <c r="C54" t="inlineStr">
        <is>
          <t>As on</t>
        </is>
      </c>
    </row>
    <row r="55">
      <c r="B55" s="49" t="n">
        <v>45930</v>
      </c>
      <c r="C55" s="49" t="n">
        <v>45961</v>
      </c>
    </row>
    <row r="56">
      <c r="A56" t="inlineStr">
        <is>
          <t>Direct Plan  Growth Option</t>
        </is>
      </c>
      <c r="B56" t="n">
        <v>12.2813</v>
      </c>
      <c r="C56" t="n">
        <v>12.36</v>
      </c>
    </row>
    <row r="57">
      <c r="A57" t="inlineStr">
        <is>
          <t>Direct Plan IDCW Option</t>
        </is>
      </c>
      <c r="B57" t="n">
        <v>12.2815</v>
      </c>
      <c r="C57" t="n">
        <v>12.3603</v>
      </c>
    </row>
    <row r="58">
      <c r="A58" t="inlineStr">
        <is>
          <t>Regular Plan  Growth Option</t>
        </is>
      </c>
      <c r="B58" t="n">
        <v>12.1417</v>
      </c>
      <c r="C58" t="n">
        <v>12.2155</v>
      </c>
    </row>
    <row r="59">
      <c r="A59" t="inlineStr">
        <is>
          <t>Regular Plan IDCW Option</t>
        </is>
      </c>
      <c r="B59" t="n">
        <v>12.1427</v>
      </c>
      <c r="C59" t="n">
        <v>12.2164</v>
      </c>
    </row>
    <row r="61">
      <c r="A61" t="inlineStr">
        <is>
          <t xml:space="preserve">3. Total Dividend (Net) declared during the month </t>
        </is>
      </c>
      <c r="B61" s="34" t="inlineStr">
        <is>
          <t>NIL</t>
        </is>
      </c>
    </row>
    <row r="62">
      <c r="A62" t="inlineStr">
        <is>
          <t>4. Bonus was declared during the month</t>
        </is>
      </c>
      <c r="B62" s="34" t="inlineStr">
        <is>
          <t>NIL</t>
        </is>
      </c>
    </row>
    <row r="63" ht="58" customHeight="1">
      <c r="A63" s="48" t="inlineStr">
        <is>
          <t>5. Investment in Repo of Corporate Debt Securities during the month ended October 31, 2025</t>
        </is>
      </c>
      <c r="B63" s="34" t="inlineStr">
        <is>
          <t>NIL</t>
        </is>
      </c>
    </row>
    <row r="64" ht="43.5" customHeight="1">
      <c r="A64" s="48" t="inlineStr">
        <is>
          <t>6. Investment in foreign securities/ADRs/GDRs at the end of the month</t>
        </is>
      </c>
      <c r="B64" s="34" t="inlineStr">
        <is>
          <t>NIL</t>
        </is>
      </c>
    </row>
    <row r="65">
      <c r="A65" t="inlineStr">
        <is>
          <t>7. Average Portfolio Maturity</t>
        </is>
      </c>
      <c r="B65" s="51">
        <f>B80</f>
        <v/>
      </c>
    </row>
    <row r="66" ht="72.5" customHeight="1">
      <c r="A66" s="48" t="inlineStr">
        <is>
          <t>8. Total gross exposure to derivative instruments (excluding reversed positions) at the end of the month (Rs. in Lakhs)</t>
        </is>
      </c>
      <c r="B66" s="34" t="inlineStr">
        <is>
          <t>NIL</t>
        </is>
      </c>
    </row>
    <row r="67">
      <c r="B67" s="34" t="n"/>
    </row>
    <row r="68" ht="58" customHeight="1">
      <c r="A68" s="48" t="inlineStr">
        <is>
          <t>9. Margin Deposits includes Margin money placed on derivatives other than margin money placed with bank</t>
        </is>
      </c>
      <c r="B68" s="34" t="inlineStr">
        <is>
          <t>NIL</t>
        </is>
      </c>
    </row>
    <row r="69" ht="58" customHeight="1">
      <c r="A69" s="48" t="inlineStr">
        <is>
          <t>10. Value of investment made by other schemes under same management (Rs. In Lakhs)</t>
        </is>
      </c>
      <c r="B69" t="inlineStr">
        <is>
          <t>NIL</t>
        </is>
      </c>
    </row>
    <row r="70" ht="43.5" customHeight="1">
      <c r="A70" s="48" t="inlineStr">
        <is>
          <t>11. Number of instance of deviation In valuation of securities</t>
        </is>
      </c>
      <c r="B70" s="34" t="inlineStr">
        <is>
          <t>NIL</t>
        </is>
      </c>
    </row>
    <row r="71" ht="43.5" customHeight="1">
      <c r="A71" s="48" t="inlineStr">
        <is>
          <t>12. Total value and percentage of illiquid equity shares / securities</t>
        </is>
      </c>
      <c r="B71" s="34" t="inlineStr">
        <is>
          <t>NIL</t>
        </is>
      </c>
    </row>
    <row r="73">
      <c r="A73" t="inlineStr">
        <is>
          <t>Portfolio Information</t>
        </is>
      </c>
    </row>
    <row r="74" ht="29" customHeight="1">
      <c r="A74" s="53" t="inlineStr">
        <is>
          <t>Scheme Name :</t>
        </is>
      </c>
      <c r="B74" s="57" t="inlineStr">
        <is>
          <t>EDELWEISS CRISIL IBX 50:50 GILT PLUS SDL SHORT DURATION INDEX FUND</t>
        </is>
      </c>
    </row>
    <row r="75">
      <c r="A75" s="53" t="inlineStr">
        <is>
          <t>Description (if any)</t>
        </is>
      </c>
      <c r="B75" s="53" t="inlineStr">
        <is>
          <t>CRISIL IBX 50:50 GPS SHORT DURATION INDEX FUND</t>
        </is>
      </c>
    </row>
    <row r="76">
      <c r="A76" s="53" t="n"/>
      <c r="B76" s="53" t="n"/>
    </row>
    <row r="77">
      <c r="A77" s="53" t="inlineStr">
        <is>
          <t>Annualised Portfolio YTM* :</t>
        </is>
      </c>
      <c r="B77" s="54" t="n">
        <v>6.192546516987371</v>
      </c>
    </row>
    <row r="78">
      <c r="A78" s="53" t="n"/>
      <c r="B78" s="53" t="n"/>
    </row>
    <row r="79">
      <c r="A79" s="53" t="inlineStr">
        <is>
          <t>Macaulay Duration</t>
        </is>
      </c>
      <c r="B79" s="55" t="n">
        <v>2.6228</v>
      </c>
    </row>
    <row r="80">
      <c r="A80" s="53" t="inlineStr">
        <is>
          <t>Residual Maturity</t>
        </is>
      </c>
      <c r="B80" s="55" t="n">
        <v>2.991779297777271</v>
      </c>
    </row>
    <row r="81">
      <c r="A81" s="53" t="n"/>
      <c r="B81" s="53" t="n"/>
    </row>
    <row r="82">
      <c r="A82" s="53" t="inlineStr">
        <is>
          <t xml:space="preserve">As on (Date) </t>
        </is>
      </c>
      <c r="B82" s="56" t="n">
        <v>45961</v>
      </c>
    </row>
    <row r="84" ht="70" customHeight="1">
      <c r="A84" s="82" t="inlineStr">
        <is>
          <t>Scheme Name</t>
        </is>
      </c>
      <c r="B84" s="82" t="inlineStr">
        <is>
          <t>Risk- O - Meter</t>
        </is>
      </c>
      <c r="C84" s="82" t="inlineStr">
        <is>
          <t>Benchmark of the Scheme</t>
        </is>
      </c>
      <c r="D84" s="82" t="inlineStr">
        <is>
          <t>Benchmark Risk-o-meter</t>
        </is>
      </c>
    </row>
    <row r="85" ht="70" customHeight="1">
      <c r="A85" s="82" t="inlineStr">
        <is>
          <t>Edelweiss CRISIL IBX 50-50 Gilt Plus SDL Short Duration Index Fund</t>
        </is>
      </c>
      <c r="B85" s="82" t="n"/>
      <c r="C85" s="82" t="inlineStr">
        <is>
          <t>CRISIL IBX 50:50 Gilt Plus SDL Short Duration Index</t>
        </is>
      </c>
      <c r="D85" s="82" t="n"/>
      <c r="E8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G51"/>
  <sheetViews>
    <sheetView showGridLines="0" workbookViewId="0">
      <pane ySplit="4" topLeftCell="A38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INCOME PLUS ARBITRAGE ACTIVE FUND OF FUND AS ON OCTOBER 31, 2025</t>
        </is>
      </c>
    </row>
    <row r="2" ht="19.5" customHeight="1">
      <c r="A2" s="81" t="inlineStr">
        <is>
          <t>(An open-ended fund of funds scheme investing in units of actively managed debt oriented mutual fund schemes and actively managed arbitrage mutual fund schemes.)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EDELWEISS ARBITRAGE FD- DR PL- GROW OPT</t>
        </is>
      </c>
      <c r="B9" s="30" t="inlineStr">
        <is>
          <t>INF754K01EA4</t>
        </is>
      </c>
      <c r="C9" s="30" t="n"/>
      <c r="D9" s="13" t="n">
        <v>41014908.9491</v>
      </c>
      <c r="E9" s="14" t="n">
        <v>8699.1</v>
      </c>
      <c r="F9" s="15" t="n">
        <v>0.4104</v>
      </c>
      <c r="G9" s="15" t="n"/>
    </row>
    <row r="10">
      <c r="A10" s="12" t="inlineStr">
        <is>
          <t>KOTAK MAHINDRA MF CORP BOND FD DIRECT GR</t>
        </is>
      </c>
      <c r="B10" s="30" t="inlineStr">
        <is>
          <t>INF178L01BY0</t>
        </is>
      </c>
      <c r="C10" s="30" t="n"/>
      <c r="D10" s="13" t="n">
        <v>141327.528</v>
      </c>
      <c r="E10" s="14" t="n">
        <v>5705.05</v>
      </c>
      <c r="F10" s="15" t="n">
        <v>0.2691</v>
      </c>
      <c r="G10" s="15" t="n"/>
    </row>
    <row r="11">
      <c r="A11" s="12" t="inlineStr">
        <is>
          <t>SBI MF CORP BOND FD  DIRECT GR</t>
        </is>
      </c>
      <c r="B11" s="30" t="inlineStr">
        <is>
          <t>INF200KA1YR4</t>
        </is>
      </c>
      <c r="C11" s="30" t="n"/>
      <c r="D11" s="13" t="n">
        <v>34863976.9879</v>
      </c>
      <c r="E11" s="14" t="n">
        <v>5704.9</v>
      </c>
      <c r="F11" s="15" t="n">
        <v>0.2691</v>
      </c>
      <c r="G11" s="15" t="n"/>
    </row>
    <row r="12">
      <c r="A12" s="12" t="inlineStr">
        <is>
          <t>ICICI PRUD CONST MAT GILT FD-DIR PL- GR</t>
        </is>
      </c>
      <c r="B12" s="30" t="inlineStr">
        <is>
          <t>INF109KA1O37</t>
        </is>
      </c>
      <c r="C12" s="30" t="n"/>
      <c r="D12" s="13" t="n">
        <v>3781971.69</v>
      </c>
      <c r="E12" s="14" t="n">
        <v>967.3</v>
      </c>
      <c r="F12" s="15" t="n">
        <v>0.0456</v>
      </c>
      <c r="G12" s="15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21" t="inlineStr">
        <is>
          <t>TOTAL</t>
        </is>
      </c>
      <c r="B14" s="32" t="n"/>
      <c r="C14" s="32" t="n"/>
      <c r="D14" s="22" t="n"/>
      <c r="E14" s="18" t="n">
        <v>21076.35</v>
      </c>
      <c r="F14" s="19" t="n">
        <v>0.9942</v>
      </c>
      <c r="G14" s="20" t="n"/>
    </row>
    <row r="15">
      <c r="A15" s="12" t="n"/>
      <c r="B15" s="30" t="n"/>
      <c r="C15" s="30" t="n"/>
      <c r="D15" s="13" t="n"/>
      <c r="E15" s="14" t="n"/>
      <c r="F15" s="15" t="n"/>
      <c r="G15" s="15" t="n"/>
    </row>
    <row r="16">
      <c r="A16" s="16" t="inlineStr">
        <is>
          <t>TREPS / Reverse Repo</t>
        </is>
      </c>
      <c r="B16" s="30" t="n"/>
      <c r="C16" s="30" t="n"/>
      <c r="D16" s="13" t="n"/>
      <c r="E16" s="14" t="n"/>
      <c r="F16" s="15" t="n"/>
      <c r="G16" s="15" t="n"/>
    </row>
    <row r="17">
      <c r="A17" s="12" t="inlineStr">
        <is>
          <t>Clearing Corporation of India Ltd.</t>
        </is>
      </c>
      <c r="B17" s="30" t="n"/>
      <c r="C17" s="30" t="n"/>
      <c r="D17" s="13" t="n"/>
      <c r="E17" s="14" t="n">
        <v>126.94</v>
      </c>
      <c r="F17" s="15" t="n">
        <v>0.006</v>
      </c>
      <c r="G17" s="15" t="n">
        <v>0.05596</v>
      </c>
    </row>
    <row r="18">
      <c r="A18" s="16" t="inlineStr">
        <is>
          <t>Sub Total</t>
        </is>
      </c>
      <c r="B18" s="31" t="n"/>
      <c r="C18" s="31" t="n"/>
      <c r="D18" s="17" t="n"/>
      <c r="E18" s="18" t="n">
        <v>126.94</v>
      </c>
      <c r="F18" s="19" t="n">
        <v>0.006</v>
      </c>
      <c r="G18" s="20" t="n"/>
    </row>
    <row r="19">
      <c r="A19" s="12" t="n"/>
      <c r="B19" s="30" t="n"/>
      <c r="C19" s="30" t="n"/>
      <c r="D19" s="13" t="n"/>
      <c r="E19" s="14" t="n"/>
      <c r="F19" s="15" t="n"/>
      <c r="G19" s="15" t="n"/>
    </row>
    <row r="20">
      <c r="A20" s="21" t="inlineStr">
        <is>
          <t>TOTAL</t>
        </is>
      </c>
      <c r="B20" s="32" t="n"/>
      <c r="C20" s="32" t="n"/>
      <c r="D20" s="22" t="n"/>
      <c r="E20" s="18" t="n">
        <v>126.94</v>
      </c>
      <c r="F20" s="19" t="n">
        <v>0.006</v>
      </c>
      <c r="G20" s="20" t="n"/>
    </row>
    <row r="21">
      <c r="A21" s="12" t="inlineStr">
        <is>
          <t>Accrued Interest</t>
        </is>
      </c>
      <c r="B21" s="30" t="n"/>
      <c r="C21" s="30" t="n"/>
      <c r="D21" s="13" t="n"/>
      <c r="E21" s="14" t="n">
        <v>0.0194621</v>
      </c>
      <c r="F21" s="15" t="n">
        <v>0</v>
      </c>
      <c r="G21" s="15" t="n"/>
    </row>
    <row r="22">
      <c r="A22" s="12" t="inlineStr">
        <is>
          <t>Net Receivables/(Payables)</t>
        </is>
      </c>
      <c r="B22" s="30" t="n"/>
      <c r="C22" s="30" t="n"/>
      <c r="D22" s="13" t="n"/>
      <c r="E22" s="23" t="n">
        <v>-4.7194621</v>
      </c>
      <c r="F22" s="24" t="n">
        <v>-0.0002</v>
      </c>
      <c r="G22" s="15" t="n">
        <v>0.055959</v>
      </c>
    </row>
    <row r="23">
      <c r="A23" s="25" t="inlineStr">
        <is>
          <t>GRAND TOTAL</t>
        </is>
      </c>
      <c r="B23" s="33" t="n"/>
      <c r="C23" s="33" t="n"/>
      <c r="D23" s="26" t="n"/>
      <c r="E23" s="27" t="n">
        <v>21198.59</v>
      </c>
      <c r="F23" s="28" t="n">
        <v>1</v>
      </c>
      <c r="G23" s="28" t="n"/>
    </row>
    <row r="28">
      <c r="A28" s="80" t="inlineStr">
        <is>
          <t>Notes:</t>
        </is>
      </c>
    </row>
    <row r="29">
      <c r="A29" s="48" t="inlineStr">
        <is>
          <t>1. Security in default beyond its maturiy date</t>
        </is>
      </c>
      <c r="B29" s="34" t="inlineStr">
        <is>
          <t>NIL</t>
        </is>
      </c>
    </row>
    <row r="30">
      <c r="A30" t="inlineStr">
        <is>
          <t>2. NAV at the beginning of the period (Rs. per unit)</t>
        </is>
      </c>
    </row>
    <row r="31">
      <c r="A31" t="inlineStr">
        <is>
          <t>Plan /option (Face Value 10)</t>
        </is>
      </c>
      <c r="B31" t="inlineStr">
        <is>
          <t>As on</t>
        </is>
      </c>
      <c r="C31" t="inlineStr">
        <is>
          <t>As on</t>
        </is>
      </c>
    </row>
    <row r="32">
      <c r="B32" s="49" t="n">
        <v>45930</v>
      </c>
      <c r="C32" s="49" t="n">
        <v>45961</v>
      </c>
    </row>
    <row r="33">
      <c r="A33" t="inlineStr">
        <is>
          <t>Direct Plan  Growth Option</t>
        </is>
      </c>
      <c r="B33" t="n">
        <v>10.0878</v>
      </c>
      <c r="C33" t="n">
        <v>10.1531</v>
      </c>
    </row>
    <row r="34">
      <c r="A34" t="inlineStr">
        <is>
          <t>Direct Plan IDCW Option</t>
        </is>
      </c>
      <c r="B34" t="n">
        <v>10.0878</v>
      </c>
      <c r="C34" t="n">
        <v>10.1531</v>
      </c>
    </row>
    <row r="35">
      <c r="A35" t="inlineStr">
        <is>
          <t>Regular Plan  Growth Option</t>
        </is>
      </c>
      <c r="B35" t="n">
        <v>10.0816</v>
      </c>
      <c r="C35" t="n">
        <v>10.1443</v>
      </c>
    </row>
    <row r="36">
      <c r="A36" t="inlineStr">
        <is>
          <t>Regular Plan IDCW Option</t>
        </is>
      </c>
      <c r="B36" t="n">
        <v>10.0816</v>
      </c>
      <c r="C36" t="n">
        <v>10.1443</v>
      </c>
    </row>
    <row r="38">
      <c r="A38" t="inlineStr">
        <is>
          <t xml:space="preserve">3. Total Dividend (Net) declared during the month </t>
        </is>
      </c>
      <c r="B38" s="34" t="inlineStr">
        <is>
          <t>NIL</t>
        </is>
      </c>
    </row>
    <row r="39">
      <c r="A39" t="inlineStr">
        <is>
          <t>4. Bonus was declared during the month</t>
        </is>
      </c>
      <c r="B39" s="34" t="inlineStr">
        <is>
          <t>NIL</t>
        </is>
      </c>
    </row>
    <row r="40" ht="29" customHeight="1">
      <c r="A40" s="48" t="inlineStr">
        <is>
          <t>5. Investment in Repo of Corporate Debt Securities during the month ended October 31, 2025</t>
        </is>
      </c>
      <c r="B40" s="34" t="inlineStr">
        <is>
          <t>NIL</t>
        </is>
      </c>
    </row>
    <row r="41" ht="29" customHeight="1">
      <c r="A41" s="48" t="inlineStr">
        <is>
          <t>6. Investment in foreign securities/ADRs/GDRs at the end of the month</t>
        </is>
      </c>
      <c r="B41" s="34" t="inlineStr">
        <is>
          <t>NIL</t>
        </is>
      </c>
    </row>
    <row r="42">
      <c r="A42" t="inlineStr">
        <is>
          <t>7. Portfolio Turnover Ratio</t>
        </is>
      </c>
      <c r="B42" s="51" t="inlineStr">
        <is>
          <t>NIL</t>
        </is>
      </c>
    </row>
    <row r="43" ht="43.5" customHeight="1">
      <c r="A43" s="48" t="inlineStr">
        <is>
          <t>7. Total gross exposure to derivative instruments (excluding reversed positions) at the end of the month (Rs. in Lakhs)</t>
        </is>
      </c>
      <c r="B43" s="34" t="inlineStr">
        <is>
          <t>NIL</t>
        </is>
      </c>
    </row>
    <row r="44">
      <c r="B44" s="34" t="n"/>
    </row>
    <row r="45" ht="29" customHeight="1">
      <c r="A45" s="48" t="inlineStr">
        <is>
          <t>8. Margin Deposits includes Margin money placed on derivatives other than margin money placed with bank</t>
        </is>
      </c>
      <c r="B45" s="34" t="inlineStr">
        <is>
          <t>NIL</t>
        </is>
      </c>
    </row>
    <row r="46" ht="29" customHeight="1">
      <c r="A46" s="48" t="inlineStr">
        <is>
          <t>9. Value of investment made by other schemes under same management (Rs. In Lakhs)</t>
        </is>
      </c>
      <c r="B46" t="inlineStr">
        <is>
          <t>NIL</t>
        </is>
      </c>
    </row>
    <row r="47" ht="29" customHeight="1">
      <c r="A47" s="48" t="inlineStr">
        <is>
          <t>10. Number of instance of deviation In valuation of securities</t>
        </is>
      </c>
      <c r="B47" s="34" t="inlineStr">
        <is>
          <t>NIL</t>
        </is>
      </c>
    </row>
    <row r="48" ht="29" customHeight="1">
      <c r="A48" s="48" t="inlineStr">
        <is>
          <t>11. Total value and percentage of illiquid equity shares / securities</t>
        </is>
      </c>
      <c r="B48" s="34" t="inlineStr">
        <is>
          <t>NIL</t>
        </is>
      </c>
    </row>
    <row r="50" ht="70" customHeight="1">
      <c r="A50" s="82" t="inlineStr">
        <is>
          <t>Scheme Name</t>
        </is>
      </c>
      <c r="B50" s="82" t="inlineStr">
        <is>
          <t>Risk- O - Meter</t>
        </is>
      </c>
      <c r="C50" s="82" t="inlineStr">
        <is>
          <t>Benchmark of the Scheme</t>
        </is>
      </c>
      <c r="D50" s="82" t="inlineStr">
        <is>
          <t>Benchmark Risk-o-meter</t>
        </is>
      </c>
    </row>
    <row r="51" ht="70" customHeight="1">
      <c r="A51" s="82" t="inlineStr">
        <is>
          <t>Edelweiss Income Plus Arbitrage Active Fund of Fund</t>
        </is>
      </c>
      <c r="B51" s="82" t="n"/>
      <c r="C51" s="82" t="inlineStr">
        <is>
          <t>60% Nifty Short Duration Debt Index + 40% Nifty 50 Arbitrage TRI</t>
        </is>
      </c>
      <c r="D51" s="82" t="n"/>
      <c r="E5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/>
  </sheetPr>
  <dimension ref="A1:G79"/>
  <sheetViews>
    <sheetView showGridLines="0" workbookViewId="0">
      <pane ySplit="4" topLeftCell="A6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 100 QUALITY 30 INDEX FND AS ON OCTOBER 31, 2025</t>
        </is>
      </c>
    </row>
    <row r="2" ht="19.5" customHeight="1">
      <c r="A2" s="81" t="inlineStr">
        <is>
          <t>(An open ended scheme replicating Nifty 100 Quality 30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Nestle India Ltd.</t>
        </is>
      </c>
      <c r="B8" s="30" t="inlineStr">
        <is>
          <t>INE239A01024</t>
        </is>
      </c>
      <c r="C8" s="30" t="inlineStr">
        <is>
          <t>Food Products</t>
        </is>
      </c>
      <c r="D8" s="13" t="n">
        <v>64920</v>
      </c>
      <c r="E8" s="14" t="n">
        <v>825.52</v>
      </c>
      <c r="F8" s="15" t="n">
        <v>0.052</v>
      </c>
      <c r="G8" s="15" t="n"/>
    </row>
    <row r="9">
      <c r="A9" s="12" t="inlineStr">
        <is>
          <t>Hindustan Unilever Ltd.</t>
        </is>
      </c>
      <c r="B9" s="30" t="inlineStr">
        <is>
          <t>INE030A01027</t>
        </is>
      </c>
      <c r="C9" s="30" t="inlineStr">
        <is>
          <t>Diversified FMCG</t>
        </is>
      </c>
      <c r="D9" s="13" t="n">
        <v>33227</v>
      </c>
      <c r="E9" s="14" t="n">
        <v>819.21</v>
      </c>
      <c r="F9" s="15" t="n">
        <v>0.0516</v>
      </c>
      <c r="G9" s="15" t="n"/>
    </row>
    <row r="10">
      <c r="A10" s="12" t="inlineStr">
        <is>
          <t>Maruti Suzuki India Ltd.</t>
        </is>
      </c>
      <c r="B10" s="30" t="inlineStr">
        <is>
          <t>INE585B01010</t>
        </is>
      </c>
      <c r="C10" s="30" t="inlineStr">
        <is>
          <t>Automobiles</t>
        </is>
      </c>
      <c r="D10" s="13" t="n">
        <v>5055</v>
      </c>
      <c r="E10" s="14" t="n">
        <v>818.2</v>
      </c>
      <c r="F10" s="15" t="n">
        <v>0.0515</v>
      </c>
      <c r="G10" s="15" t="n"/>
    </row>
    <row r="11">
      <c r="A11" s="12" t="inlineStr">
        <is>
          <t>ITC Ltd.</t>
        </is>
      </c>
      <c r="B11" s="30" t="inlineStr">
        <is>
          <t>INE154A01025</t>
        </is>
      </c>
      <c r="C11" s="30" t="inlineStr">
        <is>
          <t>Diversified FMCG</t>
        </is>
      </c>
      <c r="D11" s="13" t="n">
        <v>187455</v>
      </c>
      <c r="E11" s="14" t="n">
        <v>787.97</v>
      </c>
      <c r="F11" s="15" t="n">
        <v>0.0496</v>
      </c>
      <c r="G11" s="15" t="n"/>
    </row>
    <row r="12">
      <c r="A12" s="12" t="inlineStr">
        <is>
          <t>HDFC Bank Ltd.</t>
        </is>
      </c>
      <c r="B12" s="30" t="inlineStr">
        <is>
          <t>INE040A01034</t>
        </is>
      </c>
      <c r="C12" s="30" t="inlineStr">
        <is>
          <t>Banks</t>
        </is>
      </c>
      <c r="D12" s="13" t="n">
        <v>78827</v>
      </c>
      <c r="E12" s="14" t="n">
        <v>778.26</v>
      </c>
      <c r="F12" s="15" t="n">
        <v>0.049</v>
      </c>
      <c r="G12" s="15" t="n"/>
    </row>
    <row r="13">
      <c r="A13" s="12" t="inlineStr">
        <is>
          <t>Bharat Electronics Ltd.</t>
        </is>
      </c>
      <c r="B13" s="30" t="inlineStr">
        <is>
          <t>INE263A01024</t>
        </is>
      </c>
      <c r="C13" s="30" t="inlineStr">
        <is>
          <t>Aerospace &amp; Defense</t>
        </is>
      </c>
      <c r="D13" s="13" t="n">
        <v>174517</v>
      </c>
      <c r="E13" s="14" t="n">
        <v>743.62</v>
      </c>
      <c r="F13" s="15" t="n">
        <v>0.0468</v>
      </c>
      <c r="G13" s="15" t="n"/>
    </row>
    <row r="14">
      <c r="A14" s="12" t="inlineStr">
        <is>
          <t>Infosys Ltd.</t>
        </is>
      </c>
      <c r="B14" s="30" t="inlineStr">
        <is>
          <t>INE009A01021</t>
        </is>
      </c>
      <c r="C14" s="30" t="inlineStr">
        <is>
          <t>IT - Software</t>
        </is>
      </c>
      <c r="D14" s="13" t="n">
        <v>48329</v>
      </c>
      <c r="E14" s="14" t="n">
        <v>716.38</v>
      </c>
      <c r="F14" s="15" t="n">
        <v>0.0451</v>
      </c>
      <c r="G14" s="15" t="n"/>
    </row>
    <row r="15">
      <c r="A15" s="12" t="inlineStr">
        <is>
          <t>Coal India Ltd.</t>
        </is>
      </c>
      <c r="B15" s="30" t="inlineStr">
        <is>
          <t>INE522F01014</t>
        </is>
      </c>
      <c r="C15" s="30" t="inlineStr">
        <is>
          <t>Consumable Fuels</t>
        </is>
      </c>
      <c r="D15" s="13" t="n">
        <v>180754</v>
      </c>
      <c r="E15" s="14" t="n">
        <v>702.5</v>
      </c>
      <c r="F15" s="15" t="n">
        <v>0.0443</v>
      </c>
      <c r="G15" s="15" t="n"/>
    </row>
    <row r="16">
      <c r="A16" s="12" t="inlineStr">
        <is>
          <t>Tata Consultancy Services Ltd.</t>
        </is>
      </c>
      <c r="B16" s="30" t="inlineStr">
        <is>
          <t>INE467B01029</t>
        </is>
      </c>
      <c r="C16" s="30" t="inlineStr">
        <is>
          <t>IT - Software</t>
        </is>
      </c>
      <c r="D16" s="13" t="n">
        <v>22657</v>
      </c>
      <c r="E16" s="14" t="n">
        <v>692.85</v>
      </c>
      <c r="F16" s="15" t="n">
        <v>0.0436</v>
      </c>
      <c r="G16" s="15" t="n"/>
    </row>
    <row r="17">
      <c r="A17" s="12" t="inlineStr">
        <is>
          <t>HCL Technologies Ltd.</t>
        </is>
      </c>
      <c r="B17" s="30" t="inlineStr">
        <is>
          <t>INE860A01027</t>
        </is>
      </c>
      <c r="C17" s="30" t="inlineStr">
        <is>
          <t>IT - Software</t>
        </is>
      </c>
      <c r="D17" s="13" t="n">
        <v>43997</v>
      </c>
      <c r="E17" s="14" t="n">
        <v>678.21</v>
      </c>
      <c r="F17" s="15" t="n">
        <v>0.0427</v>
      </c>
      <c r="G17" s="15" t="n"/>
    </row>
    <row r="18">
      <c r="A18" s="12" t="inlineStr">
        <is>
          <t>Asian Paints Ltd.</t>
        </is>
      </c>
      <c r="B18" s="30" t="inlineStr">
        <is>
          <t>INE021A01026</t>
        </is>
      </c>
      <c r="C18" s="30" t="inlineStr">
        <is>
          <t>Consumer Durables</t>
        </is>
      </c>
      <c r="D18" s="13" t="n">
        <v>26832</v>
      </c>
      <c r="E18" s="14" t="n">
        <v>673.7</v>
      </c>
      <c r="F18" s="15" t="n">
        <v>0.0424</v>
      </c>
      <c r="G18" s="15" t="n"/>
    </row>
    <row r="19">
      <c r="A19" s="12" t="inlineStr">
        <is>
          <t>Britannia Industries Ltd.</t>
        </is>
      </c>
      <c r="B19" s="30" t="inlineStr">
        <is>
          <t>INE216A01030</t>
        </is>
      </c>
      <c r="C19" s="30" t="inlineStr">
        <is>
          <t>Food Products</t>
        </is>
      </c>
      <c r="D19" s="13" t="n">
        <v>11179</v>
      </c>
      <c r="E19" s="14" t="n">
        <v>652.46</v>
      </c>
      <c r="F19" s="15" t="n">
        <v>0.0411</v>
      </c>
      <c r="G19" s="15" t="n"/>
    </row>
    <row r="20">
      <c r="A20" s="12" t="inlineStr">
        <is>
          <t>Bajaj Auto Ltd.</t>
        </is>
      </c>
      <c r="B20" s="30" t="inlineStr">
        <is>
          <t>INE917I01010</t>
        </is>
      </c>
      <c r="C20" s="30" t="inlineStr">
        <is>
          <t>Automobiles</t>
        </is>
      </c>
      <c r="D20" s="13" t="n">
        <v>6713</v>
      </c>
      <c r="E20" s="14" t="n">
        <v>596.95</v>
      </c>
      <c r="F20" s="15" t="n">
        <v>0.0376</v>
      </c>
      <c r="G20" s="15" t="n"/>
    </row>
    <row r="21">
      <c r="A21" s="12" t="inlineStr">
        <is>
          <t>Eicher Motors Ltd.</t>
        </is>
      </c>
      <c r="B21" s="30" t="inlineStr">
        <is>
          <t>INE066A01021</t>
        </is>
      </c>
      <c r="C21" s="30" t="inlineStr">
        <is>
          <t>Automobiles</t>
        </is>
      </c>
      <c r="D21" s="13" t="n">
        <v>8482</v>
      </c>
      <c r="E21" s="14" t="n">
        <v>594.33</v>
      </c>
      <c r="F21" s="15" t="n">
        <v>0.0374</v>
      </c>
      <c r="G21" s="15" t="n"/>
    </row>
    <row r="22">
      <c r="A22" s="12" t="inlineStr">
        <is>
          <t>Hero MotoCorp Ltd.</t>
        </is>
      </c>
      <c r="B22" s="30" t="inlineStr">
        <is>
          <t>INE158A01026</t>
        </is>
      </c>
      <c r="C22" s="30" t="inlineStr">
        <is>
          <t>Automobiles</t>
        </is>
      </c>
      <c r="D22" s="13" t="n">
        <v>9567</v>
      </c>
      <c r="E22" s="14" t="n">
        <v>530.39</v>
      </c>
      <c r="F22" s="15" t="n">
        <v>0.0334</v>
      </c>
      <c r="G22" s="15" t="n"/>
    </row>
    <row r="23">
      <c r="A23" s="12" t="inlineStr">
        <is>
          <t>Hindustan Aeronautics Ltd.</t>
        </is>
      </c>
      <c r="B23" s="30" t="inlineStr">
        <is>
          <t>INE066F01020</t>
        </is>
      </c>
      <c r="C23" s="30" t="inlineStr">
        <is>
          <t>Aerospace &amp; Defense</t>
        </is>
      </c>
      <c r="D23" s="13" t="n">
        <v>10847</v>
      </c>
      <c r="E23" s="14" t="n">
        <v>507.62</v>
      </c>
      <c r="F23" s="15" t="n">
        <v>0.032</v>
      </c>
      <c r="G23" s="15" t="n"/>
    </row>
    <row r="24">
      <c r="A24" s="12" t="inlineStr">
        <is>
          <t>Divi's Laboratories Ltd.</t>
        </is>
      </c>
      <c r="B24" s="30" t="inlineStr">
        <is>
          <t>INE361B01024</t>
        </is>
      </c>
      <c r="C24" s="30" t="inlineStr">
        <is>
          <t>Pharmaceuticals &amp; Biotechnology</t>
        </is>
      </c>
      <c r="D24" s="13" t="n">
        <v>6347</v>
      </c>
      <c r="E24" s="14" t="n">
        <v>427.66</v>
      </c>
      <c r="F24" s="15" t="n">
        <v>0.0269</v>
      </c>
      <c r="G24" s="15" t="n"/>
    </row>
    <row r="25">
      <c r="A25" s="12" t="inlineStr">
        <is>
          <t>Dr. Reddy's Laboratories Ltd.</t>
        </is>
      </c>
      <c r="B25" s="30" t="inlineStr">
        <is>
          <t>INE089A01031</t>
        </is>
      </c>
      <c r="C25" s="30" t="inlineStr">
        <is>
          <t>Pharmaceuticals &amp; Biotechnology</t>
        </is>
      </c>
      <c r="D25" s="13" t="n">
        <v>35129</v>
      </c>
      <c r="E25" s="14" t="n">
        <v>420.7</v>
      </c>
      <c r="F25" s="15" t="n">
        <v>0.0265</v>
      </c>
      <c r="G25" s="15" t="n"/>
    </row>
    <row r="26">
      <c r="A26" s="12" t="inlineStr">
        <is>
          <t>VARUN BEVERAGES LIMITED</t>
        </is>
      </c>
      <c r="B26" s="30" t="inlineStr">
        <is>
          <t>INE200M01039</t>
        </is>
      </c>
      <c r="C26" s="30" t="inlineStr">
        <is>
          <t>Beverages</t>
        </is>
      </c>
      <c r="D26" s="13" t="n">
        <v>86409</v>
      </c>
      <c r="E26" s="14" t="n">
        <v>405.82</v>
      </c>
      <c r="F26" s="15" t="n">
        <v>0.0256</v>
      </c>
      <c r="G26" s="15" t="n"/>
    </row>
    <row r="27">
      <c r="A27" s="12" t="inlineStr">
        <is>
          <t>LTIMindtree Ltd.</t>
        </is>
      </c>
      <c r="B27" s="30" t="inlineStr">
        <is>
          <t>INE214T01019</t>
        </is>
      </c>
      <c r="C27" s="30" t="inlineStr">
        <is>
          <t>IT - Software</t>
        </is>
      </c>
      <c r="D27" s="13" t="n">
        <v>6786</v>
      </c>
      <c r="E27" s="14" t="n">
        <v>385.75</v>
      </c>
      <c r="F27" s="15" t="n">
        <v>0.0243</v>
      </c>
      <c r="G27" s="15" t="n"/>
    </row>
    <row r="28">
      <c r="A28" s="12" t="inlineStr">
        <is>
          <t>Tech Mahindra Ltd.</t>
        </is>
      </c>
      <c r="B28" s="30" t="inlineStr">
        <is>
          <t>INE669C01036</t>
        </is>
      </c>
      <c r="C28" s="30" t="inlineStr">
        <is>
          <t>IT - Software</t>
        </is>
      </c>
      <c r="D28" s="13" t="n">
        <v>25800</v>
      </c>
      <c r="E28" s="14" t="n">
        <v>367.5</v>
      </c>
      <c r="F28" s="15" t="n">
        <v>0.0232</v>
      </c>
      <c r="G28" s="15" t="n"/>
    </row>
    <row r="29">
      <c r="A29" s="12" t="inlineStr">
        <is>
          <t>Pidilite Industries Ltd.</t>
        </is>
      </c>
      <c r="B29" s="30" t="inlineStr">
        <is>
          <t>INE318A01026</t>
        </is>
      </c>
      <c r="C29" s="30" t="inlineStr">
        <is>
          <t>Chemicals &amp; Petrochemicals</t>
        </is>
      </c>
      <c r="D29" s="13" t="n">
        <v>25116</v>
      </c>
      <c r="E29" s="14" t="n">
        <v>362.83</v>
      </c>
      <c r="F29" s="15" t="n">
        <v>0.0229</v>
      </c>
      <c r="G29" s="15" t="n"/>
    </row>
    <row r="30">
      <c r="A30" s="12" t="inlineStr">
        <is>
          <t>Wipro Ltd.</t>
        </is>
      </c>
      <c r="B30" s="30" t="inlineStr">
        <is>
          <t>INE075A01022</t>
        </is>
      </c>
      <c r="C30" s="30" t="inlineStr">
        <is>
          <t>IT - Software</t>
        </is>
      </c>
      <c r="D30" s="13" t="n">
        <v>142944</v>
      </c>
      <c r="E30" s="14" t="n">
        <v>344.02</v>
      </c>
      <c r="F30" s="15" t="n">
        <v>0.0217</v>
      </c>
      <c r="G30" s="15" t="n"/>
    </row>
    <row r="31">
      <c r="A31" s="12" t="inlineStr">
        <is>
          <t>United Spirits Ltd.</t>
        </is>
      </c>
      <c r="B31" s="30" t="inlineStr">
        <is>
          <t>INE854D01024</t>
        </is>
      </c>
      <c r="C31" s="30" t="inlineStr">
        <is>
          <t>Beverages</t>
        </is>
      </c>
      <c r="D31" s="13" t="n">
        <v>23168</v>
      </c>
      <c r="E31" s="14" t="n">
        <v>331.63</v>
      </c>
      <c r="F31" s="15" t="n">
        <v>0.0209</v>
      </c>
      <c r="G31" s="15" t="n"/>
    </row>
    <row r="32">
      <c r="A32" s="12" t="inlineStr">
        <is>
          <t>Havells India Ltd.</t>
        </is>
      </c>
      <c r="B32" s="30" t="inlineStr">
        <is>
          <t>INE176B01034</t>
        </is>
      </c>
      <c r="C32" s="30" t="inlineStr">
        <is>
          <t>Consumer Durables</t>
        </is>
      </c>
      <c r="D32" s="13" t="n">
        <v>20361</v>
      </c>
      <c r="E32" s="14" t="n">
        <v>304.17</v>
      </c>
      <c r="F32" s="15" t="n">
        <v>0.0192</v>
      </c>
      <c r="G32" s="15" t="n"/>
    </row>
    <row r="33">
      <c r="A33" s="12" t="inlineStr">
        <is>
          <t>Bosch Ltd.</t>
        </is>
      </c>
      <c r="B33" s="30" t="inlineStr">
        <is>
          <t>INE323A01026</t>
        </is>
      </c>
      <c r="C33" s="30" t="inlineStr">
        <is>
          <t>Auto Components</t>
        </is>
      </c>
      <c r="D33" s="13" t="n">
        <v>803</v>
      </c>
      <c r="E33" s="14" t="n">
        <v>299.08</v>
      </c>
      <c r="F33" s="15" t="n">
        <v>0.0188</v>
      </c>
      <c r="G33" s="15" t="n"/>
    </row>
    <row r="34">
      <c r="A34" s="12" t="inlineStr">
        <is>
          <t>ABB India Ltd.</t>
        </is>
      </c>
      <c r="B34" s="30" t="inlineStr">
        <is>
          <t>INE117A01022</t>
        </is>
      </c>
      <c r="C34" s="30" t="inlineStr">
        <is>
          <t>Electrical Equipment</t>
        </is>
      </c>
      <c r="D34" s="13" t="n">
        <v>5631</v>
      </c>
      <c r="E34" s="14" t="n">
        <v>293.94</v>
      </c>
      <c r="F34" s="15" t="n">
        <v>0.0185</v>
      </c>
      <c r="G34" s="15" t="n"/>
    </row>
    <row r="35">
      <c r="A35" s="12" t="inlineStr">
        <is>
          <t>Godrej Consumer Products Ltd.</t>
        </is>
      </c>
      <c r="B35" s="30" t="inlineStr">
        <is>
          <t>INE102D01028</t>
        </is>
      </c>
      <c r="C35" s="30" t="inlineStr">
        <is>
          <t>Personal Products</t>
        </is>
      </c>
      <c r="D35" s="13" t="n">
        <v>25030</v>
      </c>
      <c r="E35" s="14" t="n">
        <v>279.99</v>
      </c>
      <c r="F35" s="15" t="n">
        <v>0.0176</v>
      </c>
      <c r="G35" s="15" t="n"/>
    </row>
    <row r="36">
      <c r="A36" s="12" t="inlineStr">
        <is>
          <t>Dabur India Ltd.</t>
        </is>
      </c>
      <c r="B36" s="30" t="inlineStr">
        <is>
          <t>INE016A01026</t>
        </is>
      </c>
      <c r="C36" s="30" t="inlineStr">
        <is>
          <t>Personal Products</t>
        </is>
      </c>
      <c r="D36" s="13" t="n">
        <v>54778</v>
      </c>
      <c r="E36" s="14" t="n">
        <v>267.07</v>
      </c>
      <c r="F36" s="15" t="n">
        <v>0.0168</v>
      </c>
      <c r="G36" s="15" t="n"/>
    </row>
    <row r="37">
      <c r="A37" s="12" t="inlineStr">
        <is>
          <t>Zydus Lifesciences Ltd.</t>
        </is>
      </c>
      <c r="B37" s="30" t="inlineStr">
        <is>
          <t>INE010B01027</t>
        </is>
      </c>
      <c r="C37" s="30" t="inlineStr">
        <is>
          <t>Pharmaceuticals &amp; Biotechnology</t>
        </is>
      </c>
      <c r="D37" s="13" t="n">
        <v>25507</v>
      </c>
      <c r="E37" s="14" t="n">
        <v>248.55</v>
      </c>
      <c r="F37" s="15" t="n">
        <v>0.0157</v>
      </c>
      <c r="G37" s="15" t="n"/>
    </row>
    <row r="38">
      <c r="A38" s="16" t="inlineStr">
        <is>
          <t>Sub Total</t>
        </is>
      </c>
      <c r="B38" s="31" t="n"/>
      <c r="C38" s="31" t="n"/>
      <c r="D38" s="17" t="n"/>
      <c r="E38" s="37" t="n">
        <v>15856.88</v>
      </c>
      <c r="F38" s="38" t="n">
        <v>0.9987</v>
      </c>
      <c r="G38" s="20" t="n"/>
    </row>
    <row r="39">
      <c r="A39" s="16" t="inlineStr">
        <is>
          <t>(b) Unlisted</t>
        </is>
      </c>
      <c r="B39" s="30" t="n"/>
      <c r="C39" s="30" t="n"/>
      <c r="D39" s="13" t="n"/>
      <c r="E39" s="14" t="n"/>
      <c r="F39" s="15" t="n"/>
      <c r="G39" s="15" t="n"/>
    </row>
    <row r="40">
      <c r="A40" s="16" t="inlineStr">
        <is>
          <t>Sub Total</t>
        </is>
      </c>
      <c r="B40" s="30" t="n"/>
      <c r="C40" s="30" t="n"/>
      <c r="D40" s="13" t="n"/>
      <c r="E40" s="39" t="inlineStr">
        <is>
          <t>NIL</t>
        </is>
      </c>
      <c r="F40" s="40" t="inlineStr">
        <is>
          <t>NIL</t>
        </is>
      </c>
      <c r="G40" s="15" t="n"/>
    </row>
    <row r="41">
      <c r="A41" s="21" t="inlineStr">
        <is>
          <t>TOTAL</t>
        </is>
      </c>
      <c r="B41" s="32" t="n"/>
      <c r="C41" s="32" t="n"/>
      <c r="D41" s="22" t="n"/>
      <c r="E41" s="27" t="n">
        <v>15856.88</v>
      </c>
      <c r="F41" s="28" t="n">
        <v>0.9987</v>
      </c>
      <c r="G41" s="20" t="n"/>
    </row>
    <row r="42">
      <c r="A42" s="12" t="n"/>
      <c r="B42" s="30" t="n"/>
      <c r="C42" s="30" t="n"/>
      <c r="D42" s="13" t="n"/>
      <c r="E42" s="14" t="n"/>
      <c r="F42" s="15" t="n"/>
      <c r="G42" s="15" t="n"/>
    </row>
    <row r="43">
      <c r="A43" s="12" t="n"/>
      <c r="B43" s="30" t="n"/>
      <c r="C43" s="30" t="n"/>
      <c r="D43" s="13" t="n"/>
      <c r="E43" s="14" t="n"/>
      <c r="F43" s="15" t="n"/>
      <c r="G43" s="15" t="n"/>
    </row>
    <row r="44">
      <c r="A44" s="16" t="inlineStr">
        <is>
          <t>TREPS / Reverse Repo</t>
        </is>
      </c>
      <c r="B44" s="30" t="n"/>
      <c r="C44" s="30" t="n"/>
      <c r="D44" s="13" t="n"/>
      <c r="E44" s="14" t="n"/>
      <c r="F44" s="15" t="n"/>
      <c r="G44" s="15" t="n"/>
    </row>
    <row r="45">
      <c r="A45" s="12" t="inlineStr">
        <is>
          <t>Clearing Corporation of India Ltd.</t>
        </is>
      </c>
      <c r="B45" s="30" t="n"/>
      <c r="C45" s="30" t="n"/>
      <c r="D45" s="13" t="n"/>
      <c r="E45" s="14" t="n">
        <v>10.99</v>
      </c>
      <c r="F45" s="15" t="n">
        <v>0.0007</v>
      </c>
      <c r="G45" s="15" t="n">
        <v>0.05596</v>
      </c>
    </row>
    <row r="46">
      <c r="A46" s="16" t="inlineStr">
        <is>
          <t>Sub Total</t>
        </is>
      </c>
      <c r="B46" s="31" t="n"/>
      <c r="C46" s="31" t="n"/>
      <c r="D46" s="17" t="n"/>
      <c r="E46" s="37" t="n">
        <v>10.99</v>
      </c>
      <c r="F46" s="38" t="n">
        <v>0.0007</v>
      </c>
      <c r="G46" s="20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21" t="inlineStr">
        <is>
          <t>TOTAL</t>
        </is>
      </c>
      <c r="B48" s="32" t="n"/>
      <c r="C48" s="32" t="n"/>
      <c r="D48" s="22" t="n"/>
      <c r="E48" s="18" t="n">
        <v>10.99</v>
      </c>
      <c r="F48" s="19" t="n">
        <v>0.0007</v>
      </c>
      <c r="G48" s="20" t="n"/>
    </row>
    <row r="49">
      <c r="A49" s="12" t="inlineStr">
        <is>
          <t>Accrued Interest</t>
        </is>
      </c>
      <c r="B49" s="30" t="n"/>
      <c r="C49" s="30" t="n"/>
      <c r="D49" s="13" t="n"/>
      <c r="E49" s="14" t="n">
        <v>0.0016857</v>
      </c>
      <c r="F49" s="15" t="n">
        <v>0</v>
      </c>
      <c r="G49" s="15" t="n"/>
    </row>
    <row r="50">
      <c r="A50" s="12" t="inlineStr">
        <is>
          <t>Net Receivables/(Payables)</t>
        </is>
      </c>
      <c r="B50" s="30" t="n"/>
      <c r="C50" s="30" t="n"/>
      <c r="D50" s="13" t="n"/>
      <c r="E50" s="14" t="n">
        <v>6.5283143</v>
      </c>
      <c r="F50" s="15" t="n">
        <v>0.0005999999999999999</v>
      </c>
      <c r="G50" s="15" t="n">
        <v>0.055959</v>
      </c>
    </row>
    <row r="51">
      <c r="A51" s="25" t="inlineStr">
        <is>
          <t>GRAND TOTAL</t>
        </is>
      </c>
      <c r="B51" s="33" t="n"/>
      <c r="C51" s="33" t="n"/>
      <c r="D51" s="26" t="n"/>
      <c r="E51" s="27" t="n">
        <v>15874.4</v>
      </c>
      <c r="F51" s="28" t="n">
        <v>1</v>
      </c>
      <c r="G51" s="28" t="n"/>
    </row>
    <row r="56">
      <c r="A56" s="80" t="inlineStr">
        <is>
          <t>Notes:</t>
        </is>
      </c>
    </row>
    <row r="57">
      <c r="A57" s="48" t="inlineStr">
        <is>
          <t>1. Security in default beyond its maturiy date</t>
        </is>
      </c>
      <c r="B57" s="34" t="inlineStr">
        <is>
          <t>NIL</t>
        </is>
      </c>
    </row>
    <row r="58">
      <c r="A58" t="inlineStr">
        <is>
          <t>2. NAV at the beginning of the period (Rs. per unit)</t>
        </is>
      </c>
    </row>
    <row r="59">
      <c r="A59" t="inlineStr">
        <is>
          <t>Plan /option (Face Value 10)</t>
        </is>
      </c>
      <c r="B59" t="inlineStr">
        <is>
          <t>As on</t>
        </is>
      </c>
      <c r="C59" t="inlineStr">
        <is>
          <t>As on</t>
        </is>
      </c>
    </row>
    <row r="60">
      <c r="B60" s="49" t="n">
        <v>45930</v>
      </c>
      <c r="C60" s="49" t="n">
        <v>45961</v>
      </c>
    </row>
    <row r="61">
      <c r="A61" t="inlineStr">
        <is>
          <t>Direct Plan Growth Option</t>
        </is>
      </c>
      <c r="B61" t="n">
        <v>14.4953</v>
      </c>
      <c r="C61" t="n">
        <v>14.9417</v>
      </c>
    </row>
    <row r="62">
      <c r="A62" t="inlineStr">
        <is>
          <t>Direct Plan IDCW Option</t>
        </is>
      </c>
      <c r="B62" t="n">
        <v>14.2926</v>
      </c>
      <c r="C62" t="n">
        <v>14.7328</v>
      </c>
    </row>
    <row r="63">
      <c r="A63" t="inlineStr">
        <is>
          <t>Regular Plan Growth Option</t>
        </is>
      </c>
      <c r="B63" t="n">
        <v>14.1369</v>
      </c>
      <c r="C63" t="n">
        <v>14.5634</v>
      </c>
    </row>
    <row r="64">
      <c r="A64" t="inlineStr">
        <is>
          <t>Regular Plan IDCW Option</t>
        </is>
      </c>
      <c r="B64" t="n">
        <v>14.1359</v>
      </c>
      <c r="C64" t="n">
        <v>14.5623</v>
      </c>
    </row>
    <row r="66">
      <c r="A66" t="inlineStr">
        <is>
          <t xml:space="preserve">3. Total Dividend (Net) declared during the month </t>
        </is>
      </c>
      <c r="B66" s="34" t="inlineStr">
        <is>
          <t>NIL</t>
        </is>
      </c>
    </row>
    <row r="67">
      <c r="A67" t="inlineStr">
        <is>
          <t>4. Bonus was declared during the month</t>
        </is>
      </c>
      <c r="B67" s="34" t="inlineStr">
        <is>
          <t>NIL</t>
        </is>
      </c>
    </row>
    <row r="68" ht="29" customHeight="1">
      <c r="A68" s="48" t="inlineStr">
        <is>
          <t>5. Investment in Repo of Corporate Debt Securities during the month ended October 31, 2025</t>
        </is>
      </c>
      <c r="B68" s="34" t="inlineStr">
        <is>
          <t>NIL</t>
        </is>
      </c>
    </row>
    <row r="69" ht="29" customHeight="1">
      <c r="A69" s="48" t="inlineStr">
        <is>
          <t>6. Investment in foreign securities/ADRs/GDRs at the end of the month</t>
        </is>
      </c>
      <c r="B69" s="34" t="inlineStr">
        <is>
          <t>NIL</t>
        </is>
      </c>
    </row>
    <row r="70">
      <c r="A70" t="inlineStr">
        <is>
          <t>7. Portfolio Turnover Ratio</t>
        </is>
      </c>
      <c r="B70" s="51" t="n">
        <v>0.5829</v>
      </c>
    </row>
    <row r="71" ht="43.5" customHeight="1">
      <c r="A71" s="48" t="inlineStr">
        <is>
          <t>8. Total gross exposure to derivative instruments (excluding reversed positions) at the end of the month (Rs. in Lakhs)</t>
        </is>
      </c>
      <c r="B71" s="34" t="inlineStr">
        <is>
          <t>NIL</t>
        </is>
      </c>
    </row>
    <row r="72">
      <c r="B72" s="34" t="n"/>
    </row>
    <row r="73" ht="29" customHeight="1">
      <c r="A73" s="48" t="inlineStr">
        <is>
          <t>9. Margin Deposits includes Margin money placed on derivatives other than margin money placed with bank</t>
        </is>
      </c>
      <c r="B73" s="34" t="inlineStr">
        <is>
          <t>NIL</t>
        </is>
      </c>
    </row>
    <row r="74" ht="29" customHeight="1">
      <c r="A74" s="48" t="inlineStr">
        <is>
          <t>10. Value of investment made by other schemes under same management (Rs. In Lakhs)</t>
        </is>
      </c>
      <c r="B74" t="inlineStr">
        <is>
          <t>NIL</t>
        </is>
      </c>
    </row>
    <row r="75" ht="29" customHeight="1">
      <c r="A75" s="48" t="inlineStr">
        <is>
          <t>11. Number of instance of deviation In valuation of securities</t>
        </is>
      </c>
      <c r="B75" s="34" t="inlineStr">
        <is>
          <t>NIL</t>
        </is>
      </c>
    </row>
    <row r="76" ht="29" customHeight="1">
      <c r="A76" s="48" t="inlineStr">
        <is>
          <t>12. Total value and percentage of illiquid equity shares / securities</t>
        </is>
      </c>
      <c r="B76" s="34" t="inlineStr">
        <is>
          <t>NIL</t>
        </is>
      </c>
    </row>
    <row r="78" ht="70" customHeight="1">
      <c r="A78" s="82" t="inlineStr">
        <is>
          <t>Scheme Name</t>
        </is>
      </c>
      <c r="B78" s="82" t="inlineStr">
        <is>
          <t>Risk- O - Meter</t>
        </is>
      </c>
      <c r="C78" s="82" t="inlineStr">
        <is>
          <t>Benchmark of the Scheme</t>
        </is>
      </c>
      <c r="D78" s="82" t="inlineStr">
        <is>
          <t>Benchmark Risk-o-meter</t>
        </is>
      </c>
    </row>
    <row r="79" ht="70" customHeight="1">
      <c r="A79" s="82" t="inlineStr">
        <is>
          <t>Edelweiss NIFTY 100 Quality 30 Index Fund</t>
        </is>
      </c>
      <c r="B79" s="82" t="n"/>
      <c r="C79" s="82" t="inlineStr">
        <is>
          <t>Nifty 100 Quality 30 Index - TRI</t>
        </is>
      </c>
      <c r="D79" s="82" t="n"/>
      <c r="E7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G97"/>
  <sheetViews>
    <sheetView showGridLines="0" workbookViewId="0">
      <pane ySplit="4" topLeftCell="A91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CONSUMPTION FUND AS ON OCTOBER 31, 2025</t>
        </is>
      </c>
    </row>
    <row r="2" ht="19.5" customHeight="1">
      <c r="A2" s="81" t="inlineStr">
        <is>
          <t>(An open-ended equity scheme following consumption theme)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Mahindra &amp; Mahindra Ltd.</t>
        </is>
      </c>
      <c r="B8" s="30" t="inlineStr">
        <is>
          <t>INE101A01026</t>
        </is>
      </c>
      <c r="C8" s="30" t="inlineStr">
        <is>
          <t>Automobiles</t>
        </is>
      </c>
      <c r="D8" s="13" t="n">
        <v>94818</v>
      </c>
      <c r="E8" s="14" t="n">
        <v>3306.49</v>
      </c>
      <c r="F8" s="15" t="n">
        <v>0.0688</v>
      </c>
      <c r="G8" s="15" t="n"/>
    </row>
    <row r="9">
      <c r="A9" s="12" t="inlineStr">
        <is>
          <t>Bharti Airtel Ltd.</t>
        </is>
      </c>
      <c r="B9" s="30" t="inlineStr">
        <is>
          <t>INE397D01024</t>
        </is>
      </c>
      <c r="C9" s="30" t="inlineStr">
        <is>
          <t>Telecom - Services</t>
        </is>
      </c>
      <c r="D9" s="13" t="n">
        <v>133032</v>
      </c>
      <c r="E9" s="14" t="n">
        <v>2733.14</v>
      </c>
      <c r="F9" s="15" t="n">
        <v>0.0569</v>
      </c>
      <c r="G9" s="15" t="n"/>
    </row>
    <row r="10">
      <c r="A10" s="12" t="inlineStr">
        <is>
          <t>ITC Ltd.</t>
        </is>
      </c>
      <c r="B10" s="30" t="inlineStr">
        <is>
          <t>INE154A01025</t>
        </is>
      </c>
      <c r="C10" s="30" t="inlineStr">
        <is>
          <t>Diversified FMCG</t>
        </is>
      </c>
      <c r="D10" s="13" t="n">
        <v>613164</v>
      </c>
      <c r="E10" s="14" t="n">
        <v>2577.43</v>
      </c>
      <c r="F10" s="15" t="n">
        <v>0.0536</v>
      </c>
      <c r="G10" s="15" t="n"/>
    </row>
    <row r="11">
      <c r="A11" s="12" t="inlineStr">
        <is>
          <t>Maruti Suzuki India Ltd.</t>
        </is>
      </c>
      <c r="B11" s="30" t="inlineStr">
        <is>
          <t>INE585B01010</t>
        </is>
      </c>
      <c r="C11" s="30" t="inlineStr">
        <is>
          <t>Automobiles</t>
        </is>
      </c>
      <c r="D11" s="13" t="n">
        <v>14179</v>
      </c>
      <c r="E11" s="14" t="n">
        <v>2295.01</v>
      </c>
      <c r="F11" s="15" t="n">
        <v>0.0478</v>
      </c>
      <c r="G11" s="15" t="n"/>
    </row>
    <row r="12">
      <c r="A12" s="12" t="inlineStr">
        <is>
          <t>Eternal Ltd.</t>
        </is>
      </c>
      <c r="B12" s="30" t="inlineStr">
        <is>
          <t>INE758T01015</t>
        </is>
      </c>
      <c r="C12" s="30" t="inlineStr">
        <is>
          <t>Retailing</t>
        </is>
      </c>
      <c r="D12" s="13" t="n">
        <v>698233</v>
      </c>
      <c r="E12" s="14" t="n">
        <v>2218.64</v>
      </c>
      <c r="F12" s="15" t="n">
        <v>0.0462</v>
      </c>
      <c r="G12" s="15" t="n"/>
    </row>
    <row r="13">
      <c r="A13" s="12" t="inlineStr">
        <is>
          <t>Hindustan Unilever Ltd.</t>
        </is>
      </c>
      <c r="B13" s="30" t="inlineStr">
        <is>
          <t>INE030A01027</t>
        </is>
      </c>
      <c r="C13" s="30" t="inlineStr">
        <is>
          <t>Diversified FMCG</t>
        </is>
      </c>
      <c r="D13" s="13" t="n">
        <v>74688</v>
      </c>
      <c r="E13" s="14" t="n">
        <v>1841.43</v>
      </c>
      <c r="F13" s="15" t="n">
        <v>0.0383</v>
      </c>
      <c r="G13" s="15" t="n"/>
    </row>
    <row r="14">
      <c r="A14" s="12" t="inlineStr">
        <is>
          <t>Titan Company Ltd.</t>
        </is>
      </c>
      <c r="B14" s="30" t="inlineStr">
        <is>
          <t>INE280A01028</t>
        </is>
      </c>
      <c r="C14" s="30" t="inlineStr">
        <is>
          <t>Consumer Durables</t>
        </is>
      </c>
      <c r="D14" s="13" t="n">
        <v>43950</v>
      </c>
      <c r="E14" s="14" t="n">
        <v>1646.67</v>
      </c>
      <c r="F14" s="15" t="n">
        <v>0.0343</v>
      </c>
      <c r="G14" s="15" t="n"/>
    </row>
    <row r="15">
      <c r="A15" s="12" t="inlineStr">
        <is>
          <t>Bajaj Finance Ltd.</t>
        </is>
      </c>
      <c r="B15" s="30" t="inlineStr">
        <is>
          <t>INE296A01032</t>
        </is>
      </c>
      <c r="C15" s="30" t="inlineStr">
        <is>
          <t>Finance</t>
        </is>
      </c>
      <c r="D15" s="13" t="n">
        <v>134580</v>
      </c>
      <c r="E15" s="14" t="n">
        <v>1403.4</v>
      </c>
      <c r="F15" s="15" t="n">
        <v>0.0292</v>
      </c>
      <c r="G15" s="15" t="n"/>
    </row>
    <row r="16">
      <c r="A16" s="12" t="inlineStr">
        <is>
          <t>Pidilite Industries Ltd.</t>
        </is>
      </c>
      <c r="B16" s="30" t="inlineStr">
        <is>
          <t>INE318A01026</t>
        </is>
      </c>
      <c r="C16" s="30" t="inlineStr">
        <is>
          <t>Chemicals &amp; Petrochemicals</t>
        </is>
      </c>
      <c r="D16" s="13" t="n">
        <v>95582</v>
      </c>
      <c r="E16" s="14" t="n">
        <v>1380.78</v>
      </c>
      <c r="F16" s="15" t="n">
        <v>0.0287</v>
      </c>
      <c r="G16" s="15" t="n"/>
    </row>
    <row r="17">
      <c r="A17" s="12" t="inlineStr">
        <is>
          <t>Hero MotoCorp Ltd.</t>
        </is>
      </c>
      <c r="B17" s="30" t="inlineStr">
        <is>
          <t>INE158A01026</t>
        </is>
      </c>
      <c r="C17" s="30" t="inlineStr">
        <is>
          <t>Automobiles</t>
        </is>
      </c>
      <c r="D17" s="13" t="n">
        <v>23168</v>
      </c>
      <c r="E17" s="14" t="n">
        <v>1284.43</v>
      </c>
      <c r="F17" s="15" t="n">
        <v>0.0267</v>
      </c>
      <c r="G17" s="15" t="n"/>
    </row>
    <row r="18">
      <c r="A18" s="12" t="inlineStr">
        <is>
          <t>Eicher Motors Ltd.</t>
        </is>
      </c>
      <c r="B18" s="30" t="inlineStr">
        <is>
          <t>INE066A01021</t>
        </is>
      </c>
      <c r="C18" s="30" t="inlineStr">
        <is>
          <t>Automobiles</t>
        </is>
      </c>
      <c r="D18" s="13" t="n">
        <v>18205</v>
      </c>
      <c r="E18" s="14" t="n">
        <v>1275.62</v>
      </c>
      <c r="F18" s="15" t="n">
        <v>0.0265</v>
      </c>
      <c r="G18" s="15" t="n"/>
    </row>
    <row r="19">
      <c r="A19" s="12" t="inlineStr">
        <is>
          <t>Asian Paints Ltd.</t>
        </is>
      </c>
      <c r="B19" s="30" t="inlineStr">
        <is>
          <t>INE021A01026</t>
        </is>
      </c>
      <c r="C19" s="30" t="inlineStr">
        <is>
          <t>Consumer Durables</t>
        </is>
      </c>
      <c r="D19" s="13" t="n">
        <v>50206</v>
      </c>
      <c r="E19" s="14" t="n">
        <v>1260.57</v>
      </c>
      <c r="F19" s="15" t="n">
        <v>0.0262</v>
      </c>
      <c r="G19" s="15" t="n"/>
    </row>
    <row r="20">
      <c r="A20" s="12" t="inlineStr">
        <is>
          <t>LG Electronics India Ltd.</t>
        </is>
      </c>
      <c r="B20" s="30" t="inlineStr">
        <is>
          <t>INE324D01010</t>
        </is>
      </c>
      <c r="C20" s="30" t="inlineStr">
        <is>
          <t>Consumer Durables</t>
        </is>
      </c>
      <c r="D20" s="13" t="n">
        <v>68875</v>
      </c>
      <c r="E20" s="14" t="n">
        <v>1145.8</v>
      </c>
      <c r="F20" s="15" t="n">
        <v>0.0238</v>
      </c>
      <c r="G20" s="15" t="n"/>
    </row>
    <row r="21">
      <c r="A21" s="12" t="inlineStr">
        <is>
          <t>Page Industries Ltd.</t>
        </is>
      </c>
      <c r="B21" s="30" t="inlineStr">
        <is>
          <t>INE761H01022</t>
        </is>
      </c>
      <c r="C21" s="30" t="inlineStr">
        <is>
          <t>Textiles &amp; Apparels</t>
        </is>
      </c>
      <c r="D21" s="13" t="n">
        <v>2699</v>
      </c>
      <c r="E21" s="14" t="n">
        <v>1111.99</v>
      </c>
      <c r="F21" s="15" t="n">
        <v>0.0231</v>
      </c>
      <c r="G21" s="15" t="n"/>
    </row>
    <row r="22">
      <c r="A22" s="12" t="inlineStr">
        <is>
          <t>Tata Consumer Products Ltd.</t>
        </is>
      </c>
      <c r="B22" s="30" t="inlineStr">
        <is>
          <t>INE192A01025</t>
        </is>
      </c>
      <c r="C22" s="30" t="inlineStr">
        <is>
          <t>Agricultural Food &amp; other Products</t>
        </is>
      </c>
      <c r="D22" s="13" t="n">
        <v>93271</v>
      </c>
      <c r="E22" s="14" t="n">
        <v>1086.61</v>
      </c>
      <c r="F22" s="15" t="n">
        <v>0.0226</v>
      </c>
      <c r="G22" s="15" t="n"/>
    </row>
    <row r="23">
      <c r="A23" s="12" t="inlineStr">
        <is>
          <t>Britannia Industries Ltd.</t>
        </is>
      </c>
      <c r="B23" s="30" t="inlineStr">
        <is>
          <t>INE216A01030</t>
        </is>
      </c>
      <c r="C23" s="30" t="inlineStr">
        <is>
          <t>Food Products</t>
        </is>
      </c>
      <c r="D23" s="13" t="n">
        <v>18479</v>
      </c>
      <c r="E23" s="14" t="n">
        <v>1078.53</v>
      </c>
      <c r="F23" s="15" t="n">
        <v>0.0224</v>
      </c>
      <c r="G23" s="15" t="n"/>
    </row>
    <row r="24">
      <c r="A24" s="12" t="inlineStr">
        <is>
          <t>Nestle India Ltd.</t>
        </is>
      </c>
      <c r="B24" s="30" t="inlineStr">
        <is>
          <t>INE239A01024</t>
        </is>
      </c>
      <c r="C24" s="30" t="inlineStr">
        <is>
          <t>Food Products</t>
        </is>
      </c>
      <c r="D24" s="13" t="n">
        <v>76948</v>
      </c>
      <c r="E24" s="14" t="n">
        <v>978.47</v>
      </c>
      <c r="F24" s="15" t="n">
        <v>0.0204</v>
      </c>
      <c r="G24" s="15" t="n"/>
    </row>
    <row r="25">
      <c r="A25" s="12" t="inlineStr">
        <is>
          <t>Metro Brands Ltd.</t>
        </is>
      </c>
      <c r="B25" s="30" t="inlineStr">
        <is>
          <t>INE317I01021</t>
        </is>
      </c>
      <c r="C25" s="30" t="inlineStr">
        <is>
          <t>Consumer Durables</t>
        </is>
      </c>
      <c r="D25" s="13" t="n">
        <v>84170</v>
      </c>
      <c r="E25" s="14" t="n">
        <v>950.11</v>
      </c>
      <c r="F25" s="15" t="n">
        <v>0.0198</v>
      </c>
      <c r="G25" s="15" t="n"/>
    </row>
    <row r="26">
      <c r="A26" s="12" t="inlineStr">
        <is>
          <t>United Spirits Ltd.</t>
        </is>
      </c>
      <c r="B26" s="30" t="inlineStr">
        <is>
          <t>INE854D01024</t>
        </is>
      </c>
      <c r="C26" s="30" t="inlineStr">
        <is>
          <t>Beverages</t>
        </is>
      </c>
      <c r="D26" s="13" t="n">
        <v>61429</v>
      </c>
      <c r="E26" s="14" t="n">
        <v>879.29</v>
      </c>
      <c r="F26" s="15" t="n">
        <v>0.0183</v>
      </c>
      <c r="G26" s="15" t="n"/>
    </row>
    <row r="27">
      <c r="A27" s="12" t="inlineStr">
        <is>
          <t>Century Plyboards (India) Ltd.</t>
        </is>
      </c>
      <c r="B27" s="30" t="inlineStr">
        <is>
          <t>INE348B01021</t>
        </is>
      </c>
      <c r="C27" s="30" t="inlineStr">
        <is>
          <t>Consumer Durables</t>
        </is>
      </c>
      <c r="D27" s="13" t="n">
        <v>115257</v>
      </c>
      <c r="E27" s="14" t="n">
        <v>869.5599999999999</v>
      </c>
      <c r="F27" s="15" t="n">
        <v>0.0181</v>
      </c>
      <c r="G27" s="15" t="n"/>
    </row>
    <row r="28">
      <c r="A28" s="12" t="inlineStr">
        <is>
          <t>Vishal Mega Mart Ltd</t>
        </is>
      </c>
      <c r="B28" s="30" t="inlineStr">
        <is>
          <t>INE01EA01019</t>
        </is>
      </c>
      <c r="C28" s="30" t="inlineStr">
        <is>
          <t>Retailing</t>
        </is>
      </c>
      <c r="D28" s="13" t="n">
        <v>598087</v>
      </c>
      <c r="E28" s="14" t="n">
        <v>865.37</v>
      </c>
      <c r="F28" s="15" t="n">
        <v>0.018</v>
      </c>
      <c r="G28" s="15" t="n"/>
    </row>
    <row r="29">
      <c r="A29" s="12" t="inlineStr">
        <is>
          <t>Marico Ltd.</t>
        </is>
      </c>
      <c r="B29" s="30" t="inlineStr">
        <is>
          <t>INE196A01026</t>
        </is>
      </c>
      <c r="C29" s="30" t="inlineStr">
        <is>
          <t>Agricultural Food &amp; other Products</t>
        </is>
      </c>
      <c r="D29" s="13" t="n">
        <v>115542</v>
      </c>
      <c r="E29" s="14" t="n">
        <v>831.84</v>
      </c>
      <c r="F29" s="15" t="n">
        <v>0.0173</v>
      </c>
      <c r="G29" s="15" t="n"/>
    </row>
    <row r="30">
      <c r="A30" s="12" t="inlineStr">
        <is>
          <t>Trent Ltd.</t>
        </is>
      </c>
      <c r="B30" s="30" t="inlineStr">
        <is>
          <t>INE849A01020</t>
        </is>
      </c>
      <c r="C30" s="30" t="inlineStr">
        <is>
          <t>Retailing</t>
        </is>
      </c>
      <c r="D30" s="13" t="n">
        <v>17691</v>
      </c>
      <c r="E30" s="14" t="n">
        <v>830.47</v>
      </c>
      <c r="F30" s="15" t="n">
        <v>0.0173</v>
      </c>
      <c r="G30" s="15" t="n"/>
    </row>
    <row r="31">
      <c r="A31" s="12" t="inlineStr">
        <is>
          <t>Avenue Supermarts Ltd.</t>
        </is>
      </c>
      <c r="B31" s="30" t="inlineStr">
        <is>
          <t>INE192R01011</t>
        </is>
      </c>
      <c r="C31" s="30" t="inlineStr">
        <is>
          <t>Retailing</t>
        </is>
      </c>
      <c r="D31" s="13" t="n">
        <v>18057</v>
      </c>
      <c r="E31" s="14" t="n">
        <v>750</v>
      </c>
      <c r="F31" s="15" t="n">
        <v>0.0156</v>
      </c>
      <c r="G31" s="15" t="n"/>
    </row>
    <row r="32">
      <c r="A32" s="12" t="inlineStr">
        <is>
          <t>Delhivery Ltd.</t>
        </is>
      </c>
      <c r="B32" s="30" t="inlineStr">
        <is>
          <t>INE148O01028</t>
        </is>
      </c>
      <c r="C32" s="30" t="inlineStr">
        <is>
          <t>Transport Services</t>
        </is>
      </c>
      <c r="D32" s="13" t="n">
        <v>157442</v>
      </c>
      <c r="E32" s="14" t="n">
        <v>733.6</v>
      </c>
      <c r="F32" s="15" t="n">
        <v>0.0153</v>
      </c>
      <c r="G32" s="15" t="n"/>
    </row>
    <row r="33">
      <c r="A33" s="12" t="inlineStr">
        <is>
          <t>Swiggy Ltd.</t>
        </is>
      </c>
      <c r="B33" s="30" t="inlineStr">
        <is>
          <t>INE00H001014</t>
        </is>
      </c>
      <c r="C33" s="30" t="inlineStr">
        <is>
          <t>Retailing</t>
        </is>
      </c>
      <c r="D33" s="13" t="n">
        <v>177669</v>
      </c>
      <c r="E33" s="14" t="n">
        <v>728.35</v>
      </c>
      <c r="F33" s="15" t="n">
        <v>0.0152</v>
      </c>
      <c r="G33" s="15" t="n"/>
    </row>
    <row r="34">
      <c r="A34" s="12" t="inlineStr">
        <is>
          <t>Blue Star Ltd.</t>
        </is>
      </c>
      <c r="B34" s="30" t="inlineStr">
        <is>
          <t>INE472A01039</t>
        </is>
      </c>
      <c r="C34" s="30" t="inlineStr">
        <is>
          <t>Consumer Durables</t>
        </is>
      </c>
      <c r="D34" s="13" t="n">
        <v>35730</v>
      </c>
      <c r="E34" s="14" t="n">
        <v>692.23</v>
      </c>
      <c r="F34" s="15" t="n">
        <v>0.0144</v>
      </c>
      <c r="G34" s="15" t="n"/>
    </row>
    <row r="35">
      <c r="A35" s="12" t="inlineStr">
        <is>
          <t>The Phoenix Mills Ltd.</t>
        </is>
      </c>
      <c r="B35" s="30" t="inlineStr">
        <is>
          <t>INE211B01039</t>
        </is>
      </c>
      <c r="C35" s="30" t="inlineStr">
        <is>
          <t>Realty</t>
        </is>
      </c>
      <c r="D35" s="13" t="n">
        <v>40969</v>
      </c>
      <c r="E35" s="14" t="n">
        <v>689.34</v>
      </c>
      <c r="F35" s="15" t="n">
        <v>0.0143</v>
      </c>
      <c r="G35" s="15" t="n"/>
    </row>
    <row r="36">
      <c r="A36" s="12" t="inlineStr">
        <is>
          <t>VARUN BEVERAGES LIMITED</t>
        </is>
      </c>
      <c r="B36" s="30" t="inlineStr">
        <is>
          <t>INE200M01039</t>
        </is>
      </c>
      <c r="C36" s="30" t="inlineStr">
        <is>
          <t>Beverages</t>
        </is>
      </c>
      <c r="D36" s="13" t="n">
        <v>140214</v>
      </c>
      <c r="E36" s="14" t="n">
        <v>658.52</v>
      </c>
      <c r="F36" s="15" t="n">
        <v>0.0137</v>
      </c>
      <c r="G36" s="15" t="n"/>
    </row>
    <row r="37">
      <c r="A37" s="12" t="inlineStr">
        <is>
          <t>Astral Ltd.</t>
        </is>
      </c>
      <c r="B37" s="30" t="inlineStr">
        <is>
          <t>INE006I01046</t>
        </is>
      </c>
      <c r="C37" s="30" t="inlineStr">
        <is>
          <t>Industrial Products</t>
        </is>
      </c>
      <c r="D37" s="13" t="n">
        <v>43570</v>
      </c>
      <c r="E37" s="14" t="n">
        <v>631.8099999999999</v>
      </c>
      <c r="F37" s="15" t="n">
        <v>0.0131</v>
      </c>
      <c r="G37" s="15" t="n"/>
    </row>
    <row r="38">
      <c r="A38" s="12" t="inlineStr">
        <is>
          <t>Radico Khaitan Ltd.</t>
        </is>
      </c>
      <c r="B38" s="30" t="inlineStr">
        <is>
          <t>INE944F01028</t>
        </is>
      </c>
      <c r="C38" s="30" t="inlineStr">
        <is>
          <t>Beverages</t>
        </is>
      </c>
      <c r="D38" s="13" t="n">
        <v>17720</v>
      </c>
      <c r="E38" s="14" t="n">
        <v>554.9</v>
      </c>
      <c r="F38" s="15" t="n">
        <v>0.0115</v>
      </c>
      <c r="G38" s="15" t="n"/>
    </row>
    <row r="39">
      <c r="A39" s="12" t="inlineStr">
        <is>
          <t>Fortis Healthcare Ltd.</t>
        </is>
      </c>
      <c r="B39" s="30" t="inlineStr">
        <is>
          <t>INE061F01013</t>
        </is>
      </c>
      <c r="C39" s="30" t="inlineStr">
        <is>
          <t>Healthcare Services</t>
        </is>
      </c>
      <c r="D39" s="13" t="n">
        <v>53945</v>
      </c>
      <c r="E39" s="14" t="n">
        <v>551.88</v>
      </c>
      <c r="F39" s="15" t="n">
        <v>0.0115</v>
      </c>
      <c r="G39" s="15" t="n"/>
    </row>
    <row r="40">
      <c r="A40" s="12" t="inlineStr">
        <is>
          <t>APL Apollo Tubes Ltd.</t>
        </is>
      </c>
      <c r="B40" s="30" t="inlineStr">
        <is>
          <t>INE702C01027</t>
        </is>
      </c>
      <c r="C40" s="30" t="inlineStr">
        <is>
          <t>Industrial Products</t>
        </is>
      </c>
      <c r="D40" s="13" t="n">
        <v>30525</v>
      </c>
      <c r="E40" s="14" t="n">
        <v>546.86</v>
      </c>
      <c r="F40" s="15" t="n">
        <v>0.0114</v>
      </c>
      <c r="G40" s="15" t="n"/>
    </row>
    <row r="41">
      <c r="A41" s="12" t="inlineStr">
        <is>
          <t>Motherson Sumi Wiring India Ltd.</t>
        </is>
      </c>
      <c r="B41" s="30" t="inlineStr">
        <is>
          <t>INE0FS801015</t>
        </is>
      </c>
      <c r="C41" s="30" t="inlineStr">
        <is>
          <t>Auto Components</t>
        </is>
      </c>
      <c r="D41" s="13" t="n">
        <v>1116091</v>
      </c>
      <c r="E41" s="14" t="n">
        <v>526.91</v>
      </c>
      <c r="F41" s="15" t="n">
        <v>0.011</v>
      </c>
      <c r="G41" s="15" t="n"/>
    </row>
    <row r="42">
      <c r="A42" s="12" t="inlineStr">
        <is>
          <t>The Indian Hotels Company Ltd.</t>
        </is>
      </c>
      <c r="B42" s="30" t="inlineStr">
        <is>
          <t>INE053A01029</t>
        </is>
      </c>
      <c r="C42" s="30" t="inlineStr">
        <is>
          <t>Leisure Services</t>
        </is>
      </c>
      <c r="D42" s="13" t="n">
        <v>70914</v>
      </c>
      <c r="E42" s="14" t="n">
        <v>526.04</v>
      </c>
      <c r="F42" s="15" t="n">
        <v>0.0109</v>
      </c>
      <c r="G42" s="15" t="n"/>
    </row>
    <row r="43">
      <c r="A43" s="12" t="inlineStr">
        <is>
          <t>Jubilant Foodworks Ltd.</t>
        </is>
      </c>
      <c r="B43" s="30" t="inlineStr">
        <is>
          <t>INE797F01020</t>
        </is>
      </c>
      <c r="C43" s="30" t="inlineStr">
        <is>
          <t>Leisure Services</t>
        </is>
      </c>
      <c r="D43" s="13" t="n">
        <v>85965</v>
      </c>
      <c r="E43" s="14" t="n">
        <v>513.9400000000001</v>
      </c>
      <c r="F43" s="15" t="n">
        <v>0.0107</v>
      </c>
      <c r="G43" s="15" t="n"/>
    </row>
    <row r="44">
      <c r="A44" s="12" t="inlineStr">
        <is>
          <t>Oberoi Realty Ltd.</t>
        </is>
      </c>
      <c r="B44" s="30" t="inlineStr">
        <is>
          <t>INE093I01010</t>
        </is>
      </c>
      <c r="C44" s="30" t="inlineStr">
        <is>
          <t>Realty</t>
        </is>
      </c>
      <c r="D44" s="13" t="n">
        <v>28603</v>
      </c>
      <c r="E44" s="14" t="n">
        <v>508.65</v>
      </c>
      <c r="F44" s="15" t="n">
        <v>0.0106</v>
      </c>
      <c r="G44" s="15" t="n"/>
    </row>
    <row r="45">
      <c r="A45" s="12" t="inlineStr">
        <is>
          <t>Max Healthcare Institute Ltd.</t>
        </is>
      </c>
      <c r="B45" s="30" t="inlineStr">
        <is>
          <t>INE027H01010</t>
        </is>
      </c>
      <c r="C45" s="30" t="inlineStr">
        <is>
          <t>Healthcare Services</t>
        </is>
      </c>
      <c r="D45" s="13" t="n">
        <v>44200</v>
      </c>
      <c r="E45" s="14" t="n">
        <v>507.33</v>
      </c>
      <c r="F45" s="15" t="n">
        <v>0.0106</v>
      </c>
      <c r="G45" s="15" t="n"/>
    </row>
    <row r="46">
      <c r="A46" s="12" t="inlineStr">
        <is>
          <t>Tata Power Company Ltd.</t>
        </is>
      </c>
      <c r="B46" s="30" t="inlineStr">
        <is>
          <t>INE245A01021</t>
        </is>
      </c>
      <c r="C46" s="30" t="inlineStr">
        <is>
          <t>Power</t>
        </is>
      </c>
      <c r="D46" s="13" t="n">
        <v>119398</v>
      </c>
      <c r="E46" s="14" t="n">
        <v>483.44</v>
      </c>
      <c r="F46" s="15" t="n">
        <v>0.0101</v>
      </c>
      <c r="G46" s="15" t="n"/>
    </row>
    <row r="47">
      <c r="A47" s="12" t="inlineStr">
        <is>
          <t>Lupin Ltd.</t>
        </is>
      </c>
      <c r="B47" s="30" t="inlineStr">
        <is>
          <t>INE326A01037</t>
        </is>
      </c>
      <c r="C47" s="30" t="inlineStr">
        <is>
          <t>Pharmaceuticals &amp; Biotechnology</t>
        </is>
      </c>
      <c r="D47" s="13" t="n">
        <v>23417</v>
      </c>
      <c r="E47" s="14" t="n">
        <v>459.79</v>
      </c>
      <c r="F47" s="15" t="n">
        <v>0.009599999999999999</v>
      </c>
      <c r="G47" s="15" t="n"/>
    </row>
    <row r="48">
      <c r="A48" s="12" t="inlineStr">
        <is>
          <t>Bikaji Foods International Ltd.</t>
        </is>
      </c>
      <c r="B48" s="30" t="inlineStr">
        <is>
          <t>INE00E101023</t>
        </is>
      </c>
      <c r="C48" s="30" t="inlineStr">
        <is>
          <t>Food Products</t>
        </is>
      </c>
      <c r="D48" s="13" t="n">
        <v>57865</v>
      </c>
      <c r="E48" s="14" t="n">
        <v>422.76</v>
      </c>
      <c r="F48" s="15" t="n">
        <v>0.008800000000000001</v>
      </c>
      <c r="G48" s="15" t="n"/>
    </row>
    <row r="49">
      <c r="A49" s="12" t="inlineStr">
        <is>
          <t>Dr. Lal Path Labs Ltd.</t>
        </is>
      </c>
      <c r="B49" s="30" t="inlineStr">
        <is>
          <t>INE600L01024</t>
        </is>
      </c>
      <c r="C49" s="30" t="inlineStr">
        <is>
          <t>Healthcare Services</t>
        </is>
      </c>
      <c r="D49" s="13" t="n">
        <v>12915</v>
      </c>
      <c r="E49" s="14" t="n">
        <v>404.95</v>
      </c>
      <c r="F49" s="15" t="n">
        <v>0.008399999999999999</v>
      </c>
      <c r="G49" s="15" t="n"/>
    </row>
    <row r="50">
      <c r="A50" s="12" t="inlineStr">
        <is>
          <t>K.P.R. Mill Ltd.</t>
        </is>
      </c>
      <c r="B50" s="30" t="inlineStr">
        <is>
          <t>INE930H01031</t>
        </is>
      </c>
      <c r="C50" s="30" t="inlineStr">
        <is>
          <t>Textiles &amp; Apparels</t>
        </is>
      </c>
      <c r="D50" s="13" t="n">
        <v>36725</v>
      </c>
      <c r="E50" s="14" t="n">
        <v>392.74</v>
      </c>
      <c r="F50" s="15" t="n">
        <v>0.008200000000000001</v>
      </c>
      <c r="G50" s="15" t="n"/>
    </row>
    <row r="51">
      <c r="A51" s="12" t="inlineStr">
        <is>
          <t>Cartrade Tech Ltd.</t>
        </is>
      </c>
      <c r="B51" s="30" t="inlineStr">
        <is>
          <t>INE290S01011</t>
        </is>
      </c>
      <c r="C51" s="30" t="inlineStr">
        <is>
          <t>Retailing</t>
        </is>
      </c>
      <c r="D51" s="13" t="n">
        <v>11987</v>
      </c>
      <c r="E51" s="14" t="n">
        <v>361.95</v>
      </c>
      <c r="F51" s="15" t="n">
        <v>0.0075</v>
      </c>
      <c r="G51" s="15" t="n"/>
    </row>
    <row r="52">
      <c r="A52" s="12" t="inlineStr">
        <is>
          <t>Crompton Greaves Cons Electrical Ltd.</t>
        </is>
      </c>
      <c r="B52" s="30" t="inlineStr">
        <is>
          <t>INE299U01018</t>
        </is>
      </c>
      <c r="C52" s="30" t="inlineStr">
        <is>
          <t>Consumer Durables</t>
        </is>
      </c>
      <c r="D52" s="13" t="n">
        <v>114847</v>
      </c>
      <c r="E52" s="14" t="n">
        <v>324.67</v>
      </c>
      <c r="F52" s="15" t="n">
        <v>0.0068</v>
      </c>
      <c r="G52" s="15" t="n"/>
    </row>
    <row r="53">
      <c r="A53" s="12" t="inlineStr">
        <is>
          <t>KEI Industries Ltd.</t>
        </is>
      </c>
      <c r="B53" s="30" t="inlineStr">
        <is>
          <t>INE878B01027</t>
        </is>
      </c>
      <c r="C53" s="30" t="inlineStr">
        <is>
          <t>Industrial Products</t>
        </is>
      </c>
      <c r="D53" s="13" t="n">
        <v>7493</v>
      </c>
      <c r="E53" s="14" t="n">
        <v>302.12</v>
      </c>
      <c r="F53" s="15" t="n">
        <v>0.0063</v>
      </c>
      <c r="G53" s="15" t="n"/>
    </row>
    <row r="54">
      <c r="A54" s="12" t="inlineStr">
        <is>
          <t>Abbott India Ltd.</t>
        </is>
      </c>
      <c r="B54" s="30" t="inlineStr">
        <is>
          <t>INE358A01014</t>
        </is>
      </c>
      <c r="C54" s="30" t="inlineStr">
        <is>
          <t>Pharmaceuticals &amp; Biotechnology</t>
        </is>
      </c>
      <c r="D54" s="13" t="n">
        <v>1025</v>
      </c>
      <c r="E54" s="14" t="n">
        <v>297.2</v>
      </c>
      <c r="F54" s="15" t="n">
        <v>0.0062</v>
      </c>
      <c r="G54" s="15" t="n"/>
    </row>
    <row r="55">
      <c r="A55" s="12" t="inlineStr">
        <is>
          <t>Aditya Birla Real Estate Ltd.</t>
        </is>
      </c>
      <c r="B55" s="30" t="inlineStr">
        <is>
          <t>INE055A01016</t>
        </is>
      </c>
      <c r="C55" s="30" t="inlineStr">
        <is>
          <t>Paper, Forest &amp; Jute Products</t>
        </is>
      </c>
      <c r="D55" s="13" t="n">
        <v>4607</v>
      </c>
      <c r="E55" s="14" t="n">
        <v>86.45999999999999</v>
      </c>
      <c r="F55" s="15" t="n">
        <v>0.0018</v>
      </c>
      <c r="G55" s="15" t="n"/>
    </row>
    <row r="56">
      <c r="A56" s="16" t="inlineStr">
        <is>
          <t>Sub Total</t>
        </is>
      </c>
      <c r="B56" s="31" t="n"/>
      <c r="C56" s="31" t="n"/>
      <c r="D56" s="17" t="n"/>
      <c r="E56" s="37" t="n">
        <v>46508.09</v>
      </c>
      <c r="F56" s="38" t="n">
        <v>0.9678</v>
      </c>
      <c r="G56" s="20" t="n"/>
    </row>
    <row r="57">
      <c r="A57" s="16" t="inlineStr">
        <is>
          <t>(b) Unlisted</t>
        </is>
      </c>
      <c r="B57" s="30" t="n"/>
      <c r="C57" s="30" t="n"/>
      <c r="D57" s="13" t="n"/>
      <c r="E57" s="14" t="n"/>
      <c r="F57" s="15" t="n"/>
      <c r="G57" s="15" t="n"/>
    </row>
    <row r="58">
      <c r="A58" s="16" t="inlineStr">
        <is>
          <t>Sub Total</t>
        </is>
      </c>
      <c r="B58" s="30" t="n"/>
      <c r="C58" s="30" t="n"/>
      <c r="D58" s="13" t="n"/>
      <c r="E58" s="39" t="inlineStr">
        <is>
          <t>NIL</t>
        </is>
      </c>
      <c r="F58" s="40" t="inlineStr">
        <is>
          <t>NIL</t>
        </is>
      </c>
      <c r="G58" s="15" t="n"/>
    </row>
    <row r="59">
      <c r="A59" s="21" t="inlineStr">
        <is>
          <t>TOTAL</t>
        </is>
      </c>
      <c r="B59" s="32" t="n"/>
      <c r="C59" s="32" t="n"/>
      <c r="D59" s="22" t="n"/>
      <c r="E59" s="27" t="n">
        <v>46508.09</v>
      </c>
      <c r="F59" s="28" t="n">
        <v>0.9678</v>
      </c>
      <c r="G59" s="20" t="n"/>
    </row>
    <row r="60">
      <c r="A60" s="12" t="n"/>
      <c r="B60" s="30" t="n"/>
      <c r="C60" s="30" t="n"/>
      <c r="D60" s="13" t="n"/>
      <c r="E60" s="14" t="n"/>
      <c r="F60" s="15" t="n"/>
      <c r="G60" s="15" t="n"/>
    </row>
    <row r="61">
      <c r="A61" s="12" t="n"/>
      <c r="B61" s="30" t="n"/>
      <c r="C61" s="30" t="n"/>
      <c r="D61" s="13" t="n"/>
      <c r="E61" s="14" t="n"/>
      <c r="F61" s="15" t="n"/>
      <c r="G61" s="15" t="n"/>
    </row>
    <row r="62">
      <c r="A62" s="16" t="inlineStr">
        <is>
          <t>TREPS / Reverse Repo</t>
        </is>
      </c>
      <c r="B62" s="30" t="n"/>
      <c r="C62" s="30" t="n"/>
      <c r="D62" s="13" t="n"/>
      <c r="E62" s="14" t="n"/>
      <c r="F62" s="15" t="n"/>
      <c r="G62" s="15" t="n"/>
    </row>
    <row r="63">
      <c r="A63" s="12" t="inlineStr">
        <is>
          <t>Clearing Corporation of India Ltd.</t>
        </is>
      </c>
      <c r="B63" s="30" t="n"/>
      <c r="C63" s="30" t="n"/>
      <c r="D63" s="13" t="n"/>
      <c r="E63" s="14" t="n">
        <v>1310.4</v>
      </c>
      <c r="F63" s="15" t="n">
        <v>0.0273</v>
      </c>
      <c r="G63" s="15" t="n">
        <v>0.05596</v>
      </c>
    </row>
    <row r="64">
      <c r="A64" s="16" t="inlineStr">
        <is>
          <t>Sub Total</t>
        </is>
      </c>
      <c r="B64" s="31" t="n"/>
      <c r="C64" s="31" t="n"/>
      <c r="D64" s="17" t="n"/>
      <c r="E64" s="37" t="n">
        <v>1310.4</v>
      </c>
      <c r="F64" s="38" t="n">
        <v>0.0273</v>
      </c>
      <c r="G64" s="20" t="n"/>
    </row>
    <row r="65">
      <c r="A65" s="12" t="n"/>
      <c r="B65" s="30" t="n"/>
      <c r="C65" s="30" t="n"/>
      <c r="D65" s="13" t="n"/>
      <c r="E65" s="14" t="n"/>
      <c r="F65" s="15" t="n"/>
      <c r="G65" s="15" t="n"/>
    </row>
    <row r="66">
      <c r="A66" s="21" t="inlineStr">
        <is>
          <t>TOTAL</t>
        </is>
      </c>
      <c r="B66" s="32" t="n"/>
      <c r="C66" s="32" t="n"/>
      <c r="D66" s="22" t="n"/>
      <c r="E66" s="18" t="n">
        <v>1310.4</v>
      </c>
      <c r="F66" s="19" t="n">
        <v>0.0273</v>
      </c>
      <c r="G66" s="20" t="n"/>
    </row>
    <row r="67">
      <c r="A67" s="12" t="inlineStr">
        <is>
          <t>Accrued Interest</t>
        </is>
      </c>
      <c r="B67" s="30" t="n"/>
      <c r="C67" s="30" t="n"/>
      <c r="D67" s="13" t="n"/>
      <c r="E67" s="14" t="n">
        <v>0.2009037</v>
      </c>
      <c r="F67" s="15" t="n">
        <v>4e-06</v>
      </c>
      <c r="G67" s="15" t="n"/>
    </row>
    <row r="68">
      <c r="A68" s="12" t="inlineStr">
        <is>
          <t>Net Receivables/(Payables)</t>
        </is>
      </c>
      <c r="B68" s="30" t="n"/>
      <c r="C68" s="30" t="n"/>
      <c r="D68" s="13" t="n"/>
      <c r="E68" s="14" t="n">
        <v>239.9690963</v>
      </c>
      <c r="F68" s="15" t="n">
        <v>0.004896</v>
      </c>
      <c r="G68" s="15" t="n">
        <v>0.05596</v>
      </c>
    </row>
    <row r="69">
      <c r="A69" s="25" t="inlineStr">
        <is>
          <t>GRAND TOTAL</t>
        </is>
      </c>
      <c r="B69" s="33" t="n"/>
      <c r="C69" s="33" t="n"/>
      <c r="D69" s="26" t="n"/>
      <c r="E69" s="27" t="n">
        <v>48058.66</v>
      </c>
      <c r="F69" s="28" t="n">
        <v>1</v>
      </c>
      <c r="G69" s="28" t="n"/>
    </row>
    <row r="74">
      <c r="A74" s="80" t="inlineStr">
        <is>
          <t>Notes:</t>
        </is>
      </c>
    </row>
    <row r="75">
      <c r="A75" s="48" t="inlineStr">
        <is>
          <t>1. Security in default beyond its maturiy date</t>
        </is>
      </c>
      <c r="B75" s="34" t="inlineStr">
        <is>
          <t>NIL</t>
        </is>
      </c>
    </row>
    <row r="76">
      <c r="A76" t="inlineStr">
        <is>
          <t>2. NAV at the beginning of the period (Rs. per unit)</t>
        </is>
      </c>
    </row>
    <row r="77">
      <c r="A77" t="inlineStr">
        <is>
          <t>Plan /option (Face Value 10)</t>
        </is>
      </c>
      <c r="B77" t="inlineStr">
        <is>
          <t>As on</t>
        </is>
      </c>
      <c r="C77" t="inlineStr">
        <is>
          <t>As on</t>
        </is>
      </c>
    </row>
    <row r="78">
      <c r="B78" s="49" t="n">
        <v>45930</v>
      </c>
      <c r="C78" s="49" t="n">
        <v>45961</v>
      </c>
    </row>
    <row r="79">
      <c r="A79" t="inlineStr">
        <is>
          <t>Direct Plan  Growth Option</t>
        </is>
      </c>
      <c r="B79" t="n">
        <v>11.4477</v>
      </c>
      <c r="C79" t="n">
        <v>11.7049</v>
      </c>
    </row>
    <row r="80">
      <c r="A80" t="inlineStr">
        <is>
          <t>Direct Plan IDCW Option</t>
        </is>
      </c>
      <c r="B80" t="n">
        <v>11.4477</v>
      </c>
      <c r="C80" t="n">
        <v>11.7049</v>
      </c>
    </row>
    <row r="81">
      <c r="A81" t="inlineStr">
        <is>
          <t>Regular Plan  Growth Option</t>
        </is>
      </c>
      <c r="B81" t="n">
        <v>11.3282</v>
      </c>
      <c r="C81" t="n">
        <v>11.5661</v>
      </c>
    </row>
    <row r="82">
      <c r="A82" t="inlineStr">
        <is>
          <t>Regular Plan IDCW Option</t>
        </is>
      </c>
      <c r="B82" t="n">
        <v>11.3282</v>
      </c>
      <c r="C82" t="n">
        <v>11.5661</v>
      </c>
    </row>
    <row r="84">
      <c r="A84" t="inlineStr">
        <is>
          <t xml:space="preserve">3. Total Dividend (Net) declared during the month </t>
        </is>
      </c>
      <c r="B84" s="34" t="inlineStr">
        <is>
          <t>NIL</t>
        </is>
      </c>
    </row>
    <row r="85">
      <c r="A85" t="inlineStr">
        <is>
          <t>4. Bonus was declared during the month</t>
        </is>
      </c>
      <c r="B85" s="34" t="inlineStr">
        <is>
          <t>NIL</t>
        </is>
      </c>
    </row>
    <row r="86" ht="29" customHeight="1">
      <c r="A86" s="48" t="inlineStr">
        <is>
          <t>5. Investment in Repo of Corporate Debt Securities during the month ended October 31, 2025</t>
        </is>
      </c>
      <c r="B86" s="34" t="inlineStr">
        <is>
          <t>NIL</t>
        </is>
      </c>
    </row>
    <row r="87" ht="29" customHeight="1">
      <c r="A87" s="48" t="inlineStr">
        <is>
          <t>6. Investment in foreign securities/ADRs/GDRs at the end of the month</t>
        </is>
      </c>
      <c r="B87" s="34" t="inlineStr">
        <is>
          <t>NIL</t>
        </is>
      </c>
    </row>
    <row r="88">
      <c r="A88" t="inlineStr">
        <is>
          <t>7. Portfolio Turnover Ratio</t>
        </is>
      </c>
      <c r="B88" s="51" t="n">
        <v>0.06809999999999999</v>
      </c>
    </row>
    <row r="89" ht="43.5" customHeight="1">
      <c r="A89" s="48" t="inlineStr">
        <is>
          <t>8. Total gross exposure to derivative instruments (excluding reversed positions) at the end of the month (Rs. in Lakhs)</t>
        </is>
      </c>
      <c r="B89" s="34" t="inlineStr">
        <is>
          <t>NIL</t>
        </is>
      </c>
    </row>
    <row r="90">
      <c r="B90" s="34" t="n"/>
    </row>
    <row r="91" ht="29" customHeight="1">
      <c r="A91" s="48" t="inlineStr">
        <is>
          <t>9. Margin Deposits includes Margin money placed on derivatives other than margin money placed with bank</t>
        </is>
      </c>
      <c r="B91" s="34" t="inlineStr">
        <is>
          <t>NIL</t>
        </is>
      </c>
    </row>
    <row r="92" ht="29" customHeight="1">
      <c r="A92" s="48" t="inlineStr">
        <is>
          <t>10. Value of investment made by other schemes under same management (Rs. In Lakhs)</t>
        </is>
      </c>
      <c r="B92" t="n">
        <v>1366.76</v>
      </c>
    </row>
    <row r="93" ht="29" customHeight="1">
      <c r="A93" s="48" t="inlineStr">
        <is>
          <t>11. Number of instance of deviation In valuation of securities</t>
        </is>
      </c>
      <c r="B93" s="34" t="inlineStr">
        <is>
          <t>NIL</t>
        </is>
      </c>
    </row>
    <row r="94" ht="29" customHeight="1">
      <c r="A94" s="48" t="inlineStr">
        <is>
          <t>12. Total value and percentage of illiquid equity shares / securities</t>
        </is>
      </c>
      <c r="B94" s="34" t="inlineStr">
        <is>
          <t>NIL</t>
        </is>
      </c>
    </row>
    <row r="96" ht="70" customHeight="1">
      <c r="A96" s="82" t="inlineStr">
        <is>
          <t>Scheme Name</t>
        </is>
      </c>
      <c r="B96" s="82" t="inlineStr">
        <is>
          <t>Risk- O - Meter</t>
        </is>
      </c>
      <c r="C96" s="82" t="inlineStr">
        <is>
          <t>Benchmark of the Scheme</t>
        </is>
      </c>
      <c r="D96" s="82" t="inlineStr">
        <is>
          <t>Benchmark Risk-o-meter</t>
        </is>
      </c>
    </row>
    <row r="97" ht="70" customHeight="1">
      <c r="A97" s="82" t="inlineStr">
        <is>
          <t>Edelweiss Consumption Fund</t>
        </is>
      </c>
      <c r="B97" s="82" t="n"/>
      <c r="C97" s="82" t="inlineStr">
        <is>
          <t>NIFTY INDIA CONSUMPTION TRI</t>
        </is>
      </c>
      <c r="D97" s="82" t="n"/>
      <c r="E9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G296"/>
  <sheetViews>
    <sheetView showGridLines="0" workbookViewId="0">
      <pane ySplit="4" topLeftCell="A27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 LARGEMIDCAP 250 ETF AS ON OCTOBER 31, 2025</t>
        </is>
      </c>
    </row>
    <row r="2" ht="19.5" customHeight="1">
      <c r="A2" s="81" t="inlineStr">
        <is>
          <t>(An open-ended exchange traded scheme replicating/tracking Nifty LargeMidcap 250 Total Return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44685</v>
      </c>
      <c r="E8" s="14" t="n">
        <v>441.18</v>
      </c>
      <c r="F8" s="15" t="n">
        <v>0.0533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19807</v>
      </c>
      <c r="E9" s="14" t="n">
        <v>294.41</v>
      </c>
      <c r="F9" s="15" t="n">
        <v>0.0356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20879</v>
      </c>
      <c r="E10" s="14" t="n">
        <v>280.89</v>
      </c>
      <c r="F10" s="15" t="n">
        <v>0.034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7973</v>
      </c>
      <c r="E11" s="14" t="n">
        <v>163.81</v>
      </c>
      <c r="F11" s="15" t="n">
        <v>0.0198</v>
      </c>
      <c r="G11" s="15" t="n"/>
    </row>
    <row r="12">
      <c r="A12" s="12" t="inlineStr">
        <is>
          <t>Infosys Ltd.</t>
        </is>
      </c>
      <c r="B12" s="30" t="inlineStr">
        <is>
          <t>INE009A01021</t>
        </is>
      </c>
      <c r="C12" s="30" t="inlineStr">
        <is>
          <t>IT - Software</t>
        </is>
      </c>
      <c r="D12" s="13" t="n">
        <v>10541</v>
      </c>
      <c r="E12" s="14" t="n">
        <v>156.25</v>
      </c>
      <c r="F12" s="15" t="n">
        <v>0.0189</v>
      </c>
      <c r="G12" s="15" t="n"/>
    </row>
    <row r="13">
      <c r="A13" s="12" t="inlineStr">
        <is>
          <t>Larsen &amp; Toubro Ltd.</t>
        </is>
      </c>
      <c r="B13" s="30" t="inlineStr">
        <is>
          <t>INE018A01030</t>
        </is>
      </c>
      <c r="C13" s="30" t="inlineStr">
        <is>
          <t>Construction</t>
        </is>
      </c>
      <c r="D13" s="13" t="n">
        <v>3437</v>
      </c>
      <c r="E13" s="14" t="n">
        <v>138.54</v>
      </c>
      <c r="F13" s="15" t="n">
        <v>0.0167</v>
      </c>
      <c r="G13" s="15" t="n"/>
    </row>
    <row r="14">
      <c r="A14" s="12" t="inlineStr">
        <is>
          <t>ITC Ltd.</t>
        </is>
      </c>
      <c r="B14" s="30" t="inlineStr">
        <is>
          <t>INE154A01025</t>
        </is>
      </c>
      <c r="C14" s="30" t="inlineStr">
        <is>
          <t>Diversified FMCG</t>
        </is>
      </c>
      <c r="D14" s="13" t="n">
        <v>28189</v>
      </c>
      <c r="E14" s="14" t="n">
        <v>118.49</v>
      </c>
      <c r="F14" s="15" t="n">
        <v>0.0143</v>
      </c>
      <c r="G14" s="15" t="n"/>
    </row>
    <row r="15">
      <c r="A15" s="12" t="inlineStr">
        <is>
          <t>State Bank of India</t>
        </is>
      </c>
      <c r="B15" s="30" t="inlineStr">
        <is>
          <t>INE062A01020</t>
        </is>
      </c>
      <c r="C15" s="30" t="inlineStr">
        <is>
          <t>Banks</t>
        </is>
      </c>
      <c r="D15" s="13" t="n">
        <v>12139</v>
      </c>
      <c r="E15" s="14" t="n">
        <v>113.74</v>
      </c>
      <c r="F15" s="15" t="n">
        <v>0.0137</v>
      </c>
      <c r="G15" s="15" t="n"/>
    </row>
    <row r="16">
      <c r="A16" s="12" t="inlineStr">
        <is>
          <t>BSE Ltd.</t>
        </is>
      </c>
      <c r="B16" s="30" t="inlineStr">
        <is>
          <t>INE118H01025</t>
        </is>
      </c>
      <c r="C16" s="30" t="inlineStr">
        <is>
          <t>Capital Markets</t>
        </is>
      </c>
      <c r="D16" s="13" t="n">
        <v>4471</v>
      </c>
      <c r="E16" s="14" t="n">
        <v>110.84</v>
      </c>
      <c r="F16" s="15" t="n">
        <v>0.0134</v>
      </c>
      <c r="G16" s="15" t="n"/>
    </row>
    <row r="17">
      <c r="A17" s="12" t="inlineStr">
        <is>
          <t>Axis Bank Ltd.</t>
        </is>
      </c>
      <c r="B17" s="30" t="inlineStr">
        <is>
          <t>INE238A01034</t>
        </is>
      </c>
      <c r="C17" s="30" t="inlineStr">
        <is>
          <t>Banks</t>
        </is>
      </c>
      <c r="D17" s="13" t="n">
        <v>8377</v>
      </c>
      <c r="E17" s="14" t="n">
        <v>103.27</v>
      </c>
      <c r="F17" s="15" t="n">
        <v>0.0125</v>
      </c>
      <c r="G17" s="15" t="n"/>
    </row>
    <row r="18">
      <c r="A18" s="12" t="inlineStr">
        <is>
          <t>Tata Consultancy Services Ltd.</t>
        </is>
      </c>
      <c r="B18" s="30" t="inlineStr">
        <is>
          <t>INE467B01029</t>
        </is>
      </c>
      <c r="C18" s="30" t="inlineStr">
        <is>
          <t>IT - Software</t>
        </is>
      </c>
      <c r="D18" s="13" t="n">
        <v>2988</v>
      </c>
      <c r="E18" s="14" t="n">
        <v>91.37</v>
      </c>
      <c r="F18" s="15" t="n">
        <v>0.011</v>
      </c>
      <c r="G18" s="15" t="n"/>
    </row>
    <row r="19">
      <c r="A19" s="12" t="inlineStr">
        <is>
          <t>Kotak Mahindra Bank Ltd.</t>
        </is>
      </c>
      <c r="B19" s="30" t="inlineStr">
        <is>
          <t>INE237A01028</t>
        </is>
      </c>
      <c r="C19" s="30" t="inlineStr">
        <is>
          <t>Banks</t>
        </is>
      </c>
      <c r="D19" s="13" t="n">
        <v>4303</v>
      </c>
      <c r="E19" s="14" t="n">
        <v>90.45999999999999</v>
      </c>
      <c r="F19" s="15" t="n">
        <v>0.0109</v>
      </c>
      <c r="G19" s="15" t="n"/>
    </row>
    <row r="20">
      <c r="A20" s="12" t="inlineStr">
        <is>
          <t>Mahindra &amp; Mahindra Ltd.</t>
        </is>
      </c>
      <c r="B20" s="30" t="inlineStr">
        <is>
          <t>INE101A01026</t>
        </is>
      </c>
      <c r="C20" s="30" t="inlineStr">
        <is>
          <t>Automobiles</t>
        </is>
      </c>
      <c r="D20" s="13" t="n">
        <v>2593</v>
      </c>
      <c r="E20" s="14" t="n">
        <v>90.42</v>
      </c>
      <c r="F20" s="15" t="n">
        <v>0.0109</v>
      </c>
      <c r="G20" s="15" t="n"/>
    </row>
    <row r="21">
      <c r="A21" s="12" t="inlineStr">
        <is>
          <t>Bajaj Finance Ltd.</t>
        </is>
      </c>
      <c r="B21" s="30" t="inlineStr">
        <is>
          <t>INE296A01032</t>
        </is>
      </c>
      <c r="C21" s="30" t="inlineStr">
        <is>
          <t>Finance</t>
        </is>
      </c>
      <c r="D21" s="13" t="n">
        <v>7783</v>
      </c>
      <c r="E21" s="14" t="n">
        <v>81.16</v>
      </c>
      <c r="F21" s="15" t="n">
        <v>0.0098</v>
      </c>
      <c r="G21" s="15" t="n"/>
    </row>
    <row r="22">
      <c r="A22" s="12" t="inlineStr">
        <is>
          <t>Suzlon Energy Ltd.</t>
        </is>
      </c>
      <c r="B22" s="30" t="inlineStr">
        <is>
          <t>INE040H01021</t>
        </is>
      </c>
      <c r="C22" s="30" t="inlineStr">
        <is>
          <t>Electrical Equipment</t>
        </is>
      </c>
      <c r="D22" s="13" t="n">
        <v>132839</v>
      </c>
      <c r="E22" s="14" t="n">
        <v>78.77</v>
      </c>
      <c r="F22" s="15" t="n">
        <v>0.0095</v>
      </c>
      <c r="G22" s="15" t="n"/>
    </row>
    <row r="23">
      <c r="A23" s="12" t="inlineStr">
        <is>
          <t>Hero MotoCorp Ltd.</t>
        </is>
      </c>
      <c r="B23" s="30" t="inlineStr">
        <is>
          <t>INE158A01026</t>
        </is>
      </c>
      <c r="C23" s="30" t="inlineStr">
        <is>
          <t>Automobiles</t>
        </is>
      </c>
      <c r="D23" s="13" t="n">
        <v>1420</v>
      </c>
      <c r="E23" s="14" t="n">
        <v>78.72</v>
      </c>
      <c r="F23" s="15" t="n">
        <v>0.0095</v>
      </c>
      <c r="G23" s="15" t="n"/>
    </row>
    <row r="24">
      <c r="A24" s="12" t="inlineStr">
        <is>
          <t>Dixon Technologies (India) Ltd.</t>
        </is>
      </c>
      <c r="B24" s="30" t="inlineStr">
        <is>
          <t>INE935N01020</t>
        </is>
      </c>
      <c r="C24" s="30" t="inlineStr">
        <is>
          <t>Consumer Durables</t>
        </is>
      </c>
      <c r="D24" s="13" t="n">
        <v>450</v>
      </c>
      <c r="E24" s="14" t="n">
        <v>69.72</v>
      </c>
      <c r="F24" s="15" t="n">
        <v>0.008399999999999999</v>
      </c>
      <c r="G24" s="15" t="n"/>
    </row>
    <row r="25">
      <c r="A25" s="12" t="inlineStr">
        <is>
          <t>Persistent Systems Ltd.</t>
        </is>
      </c>
      <c r="B25" s="30" t="inlineStr">
        <is>
          <t>INE262H01021</t>
        </is>
      </c>
      <c r="C25" s="30" t="inlineStr">
        <is>
          <t>IT - Software</t>
        </is>
      </c>
      <c r="D25" s="13" t="n">
        <v>1176</v>
      </c>
      <c r="E25" s="14" t="n">
        <v>69.58</v>
      </c>
      <c r="F25" s="15" t="n">
        <v>0.008399999999999999</v>
      </c>
      <c r="G25" s="15" t="n"/>
    </row>
    <row r="26">
      <c r="A26" s="12" t="inlineStr">
        <is>
          <t>PB Fintech Ltd.</t>
        </is>
      </c>
      <c r="B26" s="30" t="inlineStr">
        <is>
          <t>INE417T01026</t>
        </is>
      </c>
      <c r="C26" s="30" t="inlineStr">
        <is>
          <t>Financial Technology (Fintech)</t>
        </is>
      </c>
      <c r="D26" s="13" t="n">
        <v>3694</v>
      </c>
      <c r="E26" s="14" t="n">
        <v>65.95</v>
      </c>
      <c r="F26" s="15" t="n">
        <v>0.008</v>
      </c>
      <c r="G26" s="15" t="n"/>
    </row>
    <row r="27">
      <c r="A27" s="12" t="inlineStr">
        <is>
          <t>Coforge Ltd.</t>
        </is>
      </c>
      <c r="B27" s="30" t="inlineStr">
        <is>
          <t>INE591G01025</t>
        </is>
      </c>
      <c r="C27" s="30" t="inlineStr">
        <is>
          <t>IT - Software</t>
        </is>
      </c>
      <c r="D27" s="13" t="n">
        <v>3660</v>
      </c>
      <c r="E27" s="14" t="n">
        <v>65.08</v>
      </c>
      <c r="F27" s="15" t="n">
        <v>0.007900000000000001</v>
      </c>
      <c r="G27" s="15" t="n"/>
    </row>
    <row r="28">
      <c r="A28" s="12" t="inlineStr">
        <is>
          <t>Eternal Ltd.</t>
        </is>
      </c>
      <c r="B28" s="30" t="inlineStr">
        <is>
          <t>INE758T01015</t>
        </is>
      </c>
      <c r="C28" s="30" t="inlineStr">
        <is>
          <t>Retailing</t>
        </is>
      </c>
      <c r="D28" s="13" t="n">
        <v>20372</v>
      </c>
      <c r="E28" s="14" t="n">
        <v>64.73</v>
      </c>
      <c r="F28" s="15" t="n">
        <v>0.0078</v>
      </c>
      <c r="G28" s="15" t="n"/>
    </row>
    <row r="29">
      <c r="A29" s="12" t="inlineStr">
        <is>
          <t>Cummins India Ltd.</t>
        </is>
      </c>
      <c r="B29" s="30" t="inlineStr">
        <is>
          <t>INE298A01020</t>
        </is>
      </c>
      <c r="C29" s="30" t="inlineStr">
        <is>
          <t>Industrial Products</t>
        </is>
      </c>
      <c r="D29" s="13" t="n">
        <v>1479</v>
      </c>
      <c r="E29" s="14" t="n">
        <v>64.25</v>
      </c>
      <c r="F29" s="15" t="n">
        <v>0.0078</v>
      </c>
      <c r="G29" s="15" t="n"/>
    </row>
    <row r="30">
      <c r="A30" s="12" t="inlineStr">
        <is>
          <t>Hindustan Unilever Ltd.</t>
        </is>
      </c>
      <c r="B30" s="30" t="inlineStr">
        <is>
          <t>INE030A01027</t>
        </is>
      </c>
      <c r="C30" s="30" t="inlineStr">
        <is>
          <t>Diversified FMCG</t>
        </is>
      </c>
      <c r="D30" s="13" t="n">
        <v>2596</v>
      </c>
      <c r="E30" s="14" t="n">
        <v>64</v>
      </c>
      <c r="F30" s="15" t="n">
        <v>0.0077</v>
      </c>
      <c r="G30" s="15" t="n"/>
    </row>
    <row r="31">
      <c r="A31" s="12" t="inlineStr">
        <is>
          <t>The Federal Bank Ltd.</t>
        </is>
      </c>
      <c r="B31" s="30" t="inlineStr">
        <is>
          <t>INE171A01029</t>
        </is>
      </c>
      <c r="C31" s="30" t="inlineStr">
        <is>
          <t>Banks</t>
        </is>
      </c>
      <c r="D31" s="13" t="n">
        <v>26919</v>
      </c>
      <c r="E31" s="14" t="n">
        <v>63.69</v>
      </c>
      <c r="F31" s="15" t="n">
        <v>0.0077</v>
      </c>
      <c r="G31" s="15" t="n"/>
    </row>
    <row r="32">
      <c r="A32" s="12" t="inlineStr">
        <is>
          <t>Maruti Suzuki India Ltd.</t>
        </is>
      </c>
      <c r="B32" s="30" t="inlineStr">
        <is>
          <t>INE585B01010</t>
        </is>
      </c>
      <c r="C32" s="30" t="inlineStr">
        <is>
          <t>Automobiles</t>
        </is>
      </c>
      <c r="D32" s="13" t="n">
        <v>385</v>
      </c>
      <c r="E32" s="14" t="n">
        <v>62.32</v>
      </c>
      <c r="F32" s="15" t="n">
        <v>0.0075</v>
      </c>
      <c r="G32" s="15" t="n"/>
    </row>
    <row r="33">
      <c r="A33" s="12" t="inlineStr">
        <is>
          <t>HDFC Asset Management Company Ltd.</t>
        </is>
      </c>
      <c r="B33" s="30" t="inlineStr">
        <is>
          <t>INE127D01025</t>
        </is>
      </c>
      <c r="C33" s="30" t="inlineStr">
        <is>
          <t>Capital Markets</t>
        </is>
      </c>
      <c r="D33" s="13" t="n">
        <v>1114</v>
      </c>
      <c r="E33" s="14" t="n">
        <v>59.92</v>
      </c>
      <c r="F33" s="15" t="n">
        <v>0.0072</v>
      </c>
      <c r="G33" s="15" t="n"/>
    </row>
    <row r="34">
      <c r="A34" s="12" t="inlineStr">
        <is>
          <t>IDFC First Bank Ltd.</t>
        </is>
      </c>
      <c r="B34" s="30" t="inlineStr">
        <is>
          <t>INE092T01019</t>
        </is>
      </c>
      <c r="C34" s="30" t="inlineStr">
        <is>
          <t>Banks</t>
        </is>
      </c>
      <c r="D34" s="13" t="n">
        <v>72427</v>
      </c>
      <c r="E34" s="14" t="n">
        <v>59.22</v>
      </c>
      <c r="F34" s="15" t="n">
        <v>0.0072</v>
      </c>
      <c r="G34" s="15" t="n"/>
    </row>
    <row r="35">
      <c r="A35" s="12" t="inlineStr">
        <is>
          <t>Fortis Healthcare Ltd.</t>
        </is>
      </c>
      <c r="B35" s="30" t="inlineStr">
        <is>
          <t>INE061F01013</t>
        </is>
      </c>
      <c r="C35" s="30" t="inlineStr">
        <is>
          <t>Healthcare Services</t>
        </is>
      </c>
      <c r="D35" s="13" t="n">
        <v>5707</v>
      </c>
      <c r="E35" s="14" t="n">
        <v>58.39</v>
      </c>
      <c r="F35" s="15" t="n">
        <v>0.0071</v>
      </c>
      <c r="G35" s="15" t="n"/>
    </row>
    <row r="36">
      <c r="A36" s="12" t="inlineStr">
        <is>
          <t>IndusInd Bank Ltd.</t>
        </is>
      </c>
      <c r="B36" s="30" t="inlineStr">
        <is>
          <t>INE095A01012</t>
        </is>
      </c>
      <c r="C36" s="30" t="inlineStr">
        <is>
          <t>Banks</t>
        </is>
      </c>
      <c r="D36" s="13" t="n">
        <v>7212</v>
      </c>
      <c r="E36" s="14" t="n">
        <v>57.32</v>
      </c>
      <c r="F36" s="15" t="n">
        <v>0.0069</v>
      </c>
      <c r="G36" s="15" t="n"/>
    </row>
    <row r="37">
      <c r="A37" s="12" t="inlineStr">
        <is>
          <t>AU Small Finance Bank Ltd.</t>
        </is>
      </c>
      <c r="B37" s="30" t="inlineStr">
        <is>
          <t>INE949L01017</t>
        </is>
      </c>
      <c r="C37" s="30" t="inlineStr">
        <is>
          <t>Banks</t>
        </is>
      </c>
      <c r="D37" s="13" t="n">
        <v>6163</v>
      </c>
      <c r="E37" s="14" t="n">
        <v>54.1</v>
      </c>
      <c r="F37" s="15" t="n">
        <v>0.0065</v>
      </c>
      <c r="G37" s="15" t="n"/>
    </row>
    <row r="38">
      <c r="A38" s="12" t="inlineStr">
        <is>
          <t>Indus Towers Ltd.</t>
        </is>
      </c>
      <c r="B38" s="30" t="inlineStr">
        <is>
          <t>INE121J01017</t>
        </is>
      </c>
      <c r="C38" s="30" t="inlineStr">
        <is>
          <t>Telecom - Services</t>
        </is>
      </c>
      <c r="D38" s="13" t="n">
        <v>14474</v>
      </c>
      <c r="E38" s="14" t="n">
        <v>52.63</v>
      </c>
      <c r="F38" s="15" t="n">
        <v>0.0064</v>
      </c>
      <c r="G38" s="15" t="n"/>
    </row>
    <row r="39">
      <c r="A39" s="12" t="inlineStr">
        <is>
          <t>One 97 Communications Ltd.</t>
        </is>
      </c>
      <c r="B39" s="30" t="inlineStr">
        <is>
          <t>INE982J01020</t>
        </is>
      </c>
      <c r="C39" s="30" t="inlineStr">
        <is>
          <t>Financial Technology (Fintech)</t>
        </is>
      </c>
      <c r="D39" s="13" t="n">
        <v>4025</v>
      </c>
      <c r="E39" s="14" t="n">
        <v>52.45</v>
      </c>
      <c r="F39" s="15" t="n">
        <v>0.0063</v>
      </c>
      <c r="G39" s="15" t="n"/>
    </row>
    <row r="40">
      <c r="A40" s="12" t="inlineStr">
        <is>
          <t>Sun Pharmaceutical Industries Ltd.</t>
        </is>
      </c>
      <c r="B40" s="30" t="inlineStr">
        <is>
          <t>INE044A01036</t>
        </is>
      </c>
      <c r="C40" s="30" t="inlineStr">
        <is>
          <t>Pharmaceuticals &amp; Biotechnology</t>
        </is>
      </c>
      <c r="D40" s="13" t="n">
        <v>3081</v>
      </c>
      <c r="E40" s="14" t="n">
        <v>52.09</v>
      </c>
      <c r="F40" s="15" t="n">
        <v>0.0063</v>
      </c>
      <c r="G40" s="15" t="n"/>
    </row>
    <row r="41">
      <c r="A41" s="12" t="inlineStr">
        <is>
          <t>Lupin Ltd.</t>
        </is>
      </c>
      <c r="B41" s="30" t="inlineStr">
        <is>
          <t>INE326A01037</t>
        </is>
      </c>
      <c r="C41" s="30" t="inlineStr">
        <is>
          <t>Pharmaceuticals &amp; Biotechnology</t>
        </is>
      </c>
      <c r="D41" s="13" t="n">
        <v>2650</v>
      </c>
      <c r="E41" s="14" t="n">
        <v>52.03</v>
      </c>
      <c r="F41" s="15" t="n">
        <v>0.0063</v>
      </c>
      <c r="G41" s="15" t="n"/>
    </row>
    <row r="42">
      <c r="A42" s="12" t="inlineStr">
        <is>
          <t>Hindustan Petroleum Corporation Ltd.</t>
        </is>
      </c>
      <c r="B42" s="30" t="inlineStr">
        <is>
          <t>INE094A01015</t>
        </is>
      </c>
      <c r="C42" s="30" t="inlineStr">
        <is>
          <t>Petroleum Products</t>
        </is>
      </c>
      <c r="D42" s="13" t="n">
        <v>10519</v>
      </c>
      <c r="E42" s="14" t="n">
        <v>50.07</v>
      </c>
      <c r="F42" s="15" t="n">
        <v>0.0061</v>
      </c>
      <c r="G42" s="15" t="n"/>
    </row>
    <row r="43">
      <c r="A43" s="12" t="inlineStr">
        <is>
          <t>Yes Bank Ltd.</t>
        </is>
      </c>
      <c r="B43" s="30" t="inlineStr">
        <is>
          <t>INE528G01035</t>
        </is>
      </c>
      <c r="C43" s="30" t="inlineStr">
        <is>
          <t>Banks</t>
        </is>
      </c>
      <c r="D43" s="13" t="n">
        <v>215672</v>
      </c>
      <c r="E43" s="14" t="n">
        <v>49.04</v>
      </c>
      <c r="F43" s="15" t="n">
        <v>0.0059</v>
      </c>
      <c r="G43" s="15" t="n"/>
    </row>
    <row r="44">
      <c r="A44" s="12" t="inlineStr">
        <is>
          <t>HCL Technologies Ltd.</t>
        </is>
      </c>
      <c r="B44" s="30" t="inlineStr">
        <is>
          <t>INE860A01027</t>
        </is>
      </c>
      <c r="C44" s="30" t="inlineStr">
        <is>
          <t>IT - Software</t>
        </is>
      </c>
      <c r="D44" s="13" t="n">
        <v>3101</v>
      </c>
      <c r="E44" s="14" t="n">
        <v>47.8</v>
      </c>
      <c r="F44" s="15" t="n">
        <v>0.0058</v>
      </c>
      <c r="G44" s="15" t="n"/>
    </row>
    <row r="45">
      <c r="A45" s="12" t="inlineStr">
        <is>
          <t>NTPC Ltd.</t>
        </is>
      </c>
      <c r="B45" s="30" t="inlineStr">
        <is>
          <t>INE733E01010</t>
        </is>
      </c>
      <c r="C45" s="30" t="inlineStr">
        <is>
          <t>Power</t>
        </is>
      </c>
      <c r="D45" s="13" t="n">
        <v>13871</v>
      </c>
      <c r="E45" s="14" t="n">
        <v>46.74</v>
      </c>
      <c r="F45" s="15" t="n">
        <v>0.0056</v>
      </c>
      <c r="G45" s="15" t="n"/>
    </row>
    <row r="46">
      <c r="A46" s="12" t="inlineStr">
        <is>
          <t>SRF Ltd.</t>
        </is>
      </c>
      <c r="B46" s="30" t="inlineStr">
        <is>
          <t>INE647A01010</t>
        </is>
      </c>
      <c r="C46" s="30" t="inlineStr">
        <is>
          <t>Chemicals &amp; Petrochemicals</t>
        </is>
      </c>
      <c r="D46" s="13" t="n">
        <v>1590</v>
      </c>
      <c r="E46" s="14" t="n">
        <v>46.59</v>
      </c>
      <c r="F46" s="15" t="n">
        <v>0.0056</v>
      </c>
      <c r="G46" s="15" t="n"/>
    </row>
    <row r="47">
      <c r="A47" s="12" t="inlineStr">
        <is>
          <t>Titan Company Ltd.</t>
        </is>
      </c>
      <c r="B47" s="30" t="inlineStr">
        <is>
          <t>INE280A01028</t>
        </is>
      </c>
      <c r="C47" s="30" t="inlineStr">
        <is>
          <t>Consumer Durables</t>
        </is>
      </c>
      <c r="D47" s="13" t="n">
        <v>1207</v>
      </c>
      <c r="E47" s="14" t="n">
        <v>45.22</v>
      </c>
      <c r="F47" s="15" t="n">
        <v>0.0055</v>
      </c>
      <c r="G47" s="15" t="n"/>
    </row>
    <row r="48">
      <c r="A48" s="12" t="inlineStr">
        <is>
          <t>UPL Ltd.</t>
        </is>
      </c>
      <c r="B48" s="30" t="inlineStr">
        <is>
          <t>INE628A01036</t>
        </is>
      </c>
      <c r="C48" s="30" t="inlineStr">
        <is>
          <t>Fertilizers &amp; Agrochemicals</t>
        </is>
      </c>
      <c r="D48" s="13" t="n">
        <v>6227</v>
      </c>
      <c r="E48" s="14" t="n">
        <v>44.84</v>
      </c>
      <c r="F48" s="15" t="n">
        <v>0.0054</v>
      </c>
      <c r="G48" s="15" t="n"/>
    </row>
    <row r="49">
      <c r="A49" s="12" t="inlineStr">
        <is>
          <t>Max Financial Services Ltd.</t>
        </is>
      </c>
      <c r="B49" s="30" t="inlineStr">
        <is>
          <t>INE180A01020</t>
        </is>
      </c>
      <c r="C49" s="30" t="inlineStr">
        <is>
          <t>Insurance</t>
        </is>
      </c>
      <c r="D49" s="13" t="n">
        <v>2887</v>
      </c>
      <c r="E49" s="14" t="n">
        <v>44.65</v>
      </c>
      <c r="F49" s="15" t="n">
        <v>0.0054</v>
      </c>
      <c r="G49" s="15" t="n"/>
    </row>
    <row r="50">
      <c r="A50" s="12" t="inlineStr">
        <is>
          <t>Bharat Electronics Ltd.</t>
        </is>
      </c>
      <c r="B50" s="30" t="inlineStr">
        <is>
          <t>INE263A01024</t>
        </is>
      </c>
      <c r="C50" s="30" t="inlineStr">
        <is>
          <t>Aerospace &amp; Defense</t>
        </is>
      </c>
      <c r="D50" s="13" t="n">
        <v>10479</v>
      </c>
      <c r="E50" s="14" t="n">
        <v>44.65</v>
      </c>
      <c r="F50" s="15" t="n">
        <v>0.0054</v>
      </c>
      <c r="G50" s="15" t="n"/>
    </row>
    <row r="51">
      <c r="A51" s="12" t="inlineStr">
        <is>
          <t>Ashok Leyland Ltd.</t>
        </is>
      </c>
      <c r="B51" s="30" t="inlineStr">
        <is>
          <t>INE208A01029</t>
        </is>
      </c>
      <c r="C51" s="30" t="inlineStr">
        <is>
          <t>Agricultural, Commercial &amp; Construction Vehicles</t>
        </is>
      </c>
      <c r="D51" s="13" t="n">
        <v>31333</v>
      </c>
      <c r="E51" s="14" t="n">
        <v>44.35</v>
      </c>
      <c r="F51" s="15" t="n">
        <v>0.0054</v>
      </c>
      <c r="G51" s="15" t="n"/>
    </row>
    <row r="52">
      <c r="A52" s="12" t="inlineStr">
        <is>
          <t>Tata Steel Ltd.</t>
        </is>
      </c>
      <c r="B52" s="30" t="inlineStr">
        <is>
          <t>INE081A01020</t>
        </is>
      </c>
      <c r="C52" s="30" t="inlineStr">
        <is>
          <t>Ferrous Metals</t>
        </is>
      </c>
      <c r="D52" s="13" t="n">
        <v>24195</v>
      </c>
      <c r="E52" s="14" t="n">
        <v>44.24</v>
      </c>
      <c r="F52" s="15" t="n">
        <v>0.0053</v>
      </c>
      <c r="G52" s="15" t="n"/>
    </row>
    <row r="53">
      <c r="A53" s="12" t="inlineStr">
        <is>
          <t>Polycab India Ltd.</t>
        </is>
      </c>
      <c r="B53" s="30" t="inlineStr">
        <is>
          <t>INE455K01017</t>
        </is>
      </c>
      <c r="C53" s="30" t="inlineStr">
        <is>
          <t>Industrial Products</t>
        </is>
      </c>
      <c r="D53" s="13" t="n">
        <v>549</v>
      </c>
      <c r="E53" s="14" t="n">
        <v>42.29</v>
      </c>
      <c r="F53" s="15" t="n">
        <v>0.0051</v>
      </c>
      <c r="G53" s="15" t="n"/>
    </row>
    <row r="54">
      <c r="A54" s="12" t="inlineStr">
        <is>
          <t>Marico Ltd.</t>
        </is>
      </c>
      <c r="B54" s="30" t="inlineStr">
        <is>
          <t>INE196A01026</t>
        </is>
      </c>
      <c r="C54" s="30" t="inlineStr">
        <is>
          <t>Agricultural Food &amp; other Products</t>
        </is>
      </c>
      <c r="D54" s="13" t="n">
        <v>5795</v>
      </c>
      <c r="E54" s="14" t="n">
        <v>41.72</v>
      </c>
      <c r="F54" s="15" t="n">
        <v>0.005</v>
      </c>
      <c r="G54" s="15" t="n"/>
    </row>
    <row r="55">
      <c r="A55" s="12" t="inlineStr">
        <is>
          <t>Ultratech Cement Ltd.</t>
        </is>
      </c>
      <c r="B55" s="30" t="inlineStr">
        <is>
          <t>INE481G01011</t>
        </is>
      </c>
      <c r="C55" s="30" t="inlineStr">
        <is>
          <t>Cement &amp; Cement Products</t>
        </is>
      </c>
      <c r="D55" s="13" t="n">
        <v>346</v>
      </c>
      <c r="E55" s="14" t="n">
        <v>41.34</v>
      </c>
      <c r="F55" s="15" t="n">
        <v>0.005</v>
      </c>
      <c r="G55" s="15" t="n"/>
    </row>
    <row r="56">
      <c r="A56" s="12" t="inlineStr">
        <is>
          <t>GE Vernova T&amp;D India Limited</t>
        </is>
      </c>
      <c r="B56" s="30" t="inlineStr">
        <is>
          <t>INE200A01026</t>
        </is>
      </c>
      <c r="C56" s="30" t="inlineStr">
        <is>
          <t>Electrical Equipment</t>
        </is>
      </c>
      <c r="D56" s="13" t="n">
        <v>1356</v>
      </c>
      <c r="E56" s="14" t="n">
        <v>41.19</v>
      </c>
      <c r="F56" s="15" t="n">
        <v>0.005</v>
      </c>
      <c r="G56" s="15" t="n"/>
    </row>
    <row r="57">
      <c r="A57" s="12" t="inlineStr">
        <is>
          <t>Bharat Forge Ltd.</t>
        </is>
      </c>
      <c r="B57" s="30" t="inlineStr">
        <is>
          <t>INE465A01025</t>
        </is>
      </c>
      <c r="C57" s="30" t="inlineStr">
        <is>
          <t>Auto Components</t>
        </is>
      </c>
      <c r="D57" s="13" t="n">
        <v>2920</v>
      </c>
      <c r="E57" s="14" t="n">
        <v>38.68</v>
      </c>
      <c r="F57" s="15" t="n">
        <v>0.0047</v>
      </c>
      <c r="G57" s="15" t="n"/>
    </row>
    <row r="58">
      <c r="A58" s="12" t="inlineStr">
        <is>
          <t>Power Grid Corporation of India Ltd.</t>
        </is>
      </c>
      <c r="B58" s="30" t="inlineStr">
        <is>
          <t>INE752E01010</t>
        </is>
      </c>
      <c r="C58" s="30" t="inlineStr">
        <is>
          <t>Power</t>
        </is>
      </c>
      <c r="D58" s="13" t="n">
        <v>13253</v>
      </c>
      <c r="E58" s="14" t="n">
        <v>38.19</v>
      </c>
      <c r="F58" s="15" t="n">
        <v>0.0046</v>
      </c>
      <c r="G58" s="15" t="n"/>
    </row>
    <row r="59">
      <c r="A59" s="12" t="inlineStr">
        <is>
          <t>Swiggy Ltd.</t>
        </is>
      </c>
      <c r="B59" s="30" t="inlineStr">
        <is>
          <t>INE00H001014</t>
        </is>
      </c>
      <c r="C59" s="30" t="inlineStr">
        <is>
          <t>Retailing</t>
        </is>
      </c>
      <c r="D59" s="13" t="n">
        <v>9304</v>
      </c>
      <c r="E59" s="14" t="n">
        <v>38.14</v>
      </c>
      <c r="F59" s="15" t="n">
        <v>0.0046</v>
      </c>
      <c r="G59" s="15" t="n"/>
    </row>
    <row r="60">
      <c r="A60" s="12" t="inlineStr">
        <is>
          <t>Godrej Properties Ltd.</t>
        </is>
      </c>
      <c r="B60" s="30" t="inlineStr">
        <is>
          <t>INE484J01027</t>
        </is>
      </c>
      <c r="C60" s="30" t="inlineStr">
        <is>
          <t>Realty</t>
        </is>
      </c>
      <c r="D60" s="13" t="n">
        <v>1646</v>
      </c>
      <c r="E60" s="14" t="n">
        <v>37.66</v>
      </c>
      <c r="F60" s="15" t="n">
        <v>0.0046</v>
      </c>
      <c r="G60" s="15" t="n"/>
    </row>
    <row r="61">
      <c r="A61" s="12" t="inlineStr">
        <is>
          <t>Muthoot Finance Ltd.</t>
        </is>
      </c>
      <c r="B61" s="30" t="inlineStr">
        <is>
          <t>INE414G01012</t>
        </is>
      </c>
      <c r="C61" s="30" t="inlineStr">
        <is>
          <t>Finance</t>
        </is>
      </c>
      <c r="D61" s="13" t="n">
        <v>1176</v>
      </c>
      <c r="E61" s="14" t="n">
        <v>37.38</v>
      </c>
      <c r="F61" s="15" t="n">
        <v>0.0045</v>
      </c>
      <c r="G61" s="15" t="n"/>
    </row>
    <row r="62">
      <c r="A62" s="12" t="inlineStr">
        <is>
          <t>Bharat Heavy Electricals Ltd.</t>
        </is>
      </c>
      <c r="B62" s="30" t="inlineStr">
        <is>
          <t>INE257A01026</t>
        </is>
      </c>
      <c r="C62" s="30" t="inlineStr">
        <is>
          <t>Electrical Equipment</t>
        </is>
      </c>
      <c r="D62" s="13" t="n">
        <v>14073</v>
      </c>
      <c r="E62" s="14" t="n">
        <v>37.36</v>
      </c>
      <c r="F62" s="15" t="n">
        <v>0.0045</v>
      </c>
      <c r="G62" s="15" t="n"/>
    </row>
    <row r="63">
      <c r="A63" s="12" t="inlineStr">
        <is>
          <t>FSN E-Commerce Ventures Ltd.</t>
        </is>
      </c>
      <c r="B63" s="30" t="inlineStr">
        <is>
          <t>INE388Y01029</t>
        </is>
      </c>
      <c r="C63" s="30" t="inlineStr">
        <is>
          <t>Retailing</t>
        </is>
      </c>
      <c r="D63" s="13" t="n">
        <v>14945</v>
      </c>
      <c r="E63" s="14" t="n">
        <v>37.05</v>
      </c>
      <c r="F63" s="15" t="n">
        <v>0.0045</v>
      </c>
      <c r="G63" s="15" t="n"/>
    </row>
    <row r="64">
      <c r="A64" s="12" t="inlineStr">
        <is>
          <t>GMR Airports Ltd.</t>
        </is>
      </c>
      <c r="B64" s="30" t="inlineStr">
        <is>
          <t>INE776C01039</t>
        </is>
      </c>
      <c r="C64" s="30" t="inlineStr">
        <is>
          <t>Transport Infrastructure</t>
        </is>
      </c>
      <c r="D64" s="13" t="n">
        <v>39076</v>
      </c>
      <c r="E64" s="14" t="n">
        <v>36.72</v>
      </c>
      <c r="F64" s="15" t="n">
        <v>0.0044</v>
      </c>
      <c r="G64" s="15" t="n"/>
    </row>
    <row r="65">
      <c r="A65" s="12" t="inlineStr">
        <is>
          <t>InterGlobe Aviation Ltd.</t>
        </is>
      </c>
      <c r="B65" s="30" t="inlineStr">
        <is>
          <t>INE646L01027</t>
        </is>
      </c>
      <c r="C65" s="30" t="inlineStr">
        <is>
          <t>Transport Services</t>
        </is>
      </c>
      <c r="D65" s="13" t="n">
        <v>641</v>
      </c>
      <c r="E65" s="14" t="n">
        <v>36.06</v>
      </c>
      <c r="F65" s="15" t="n">
        <v>0.0044</v>
      </c>
      <c r="G65" s="15" t="n"/>
    </row>
    <row r="66">
      <c r="A66" s="12" t="inlineStr">
        <is>
          <t>Hindalco Industries Ltd.</t>
        </is>
      </c>
      <c r="B66" s="30" t="inlineStr">
        <is>
          <t>INE038A01020</t>
        </is>
      </c>
      <c r="C66" s="30" t="inlineStr">
        <is>
          <t>Non - Ferrous Metals</t>
        </is>
      </c>
      <c r="D66" s="13" t="n">
        <v>4238</v>
      </c>
      <c r="E66" s="14" t="n">
        <v>35.93</v>
      </c>
      <c r="F66" s="15" t="n">
        <v>0.0043</v>
      </c>
      <c r="G66" s="15" t="n"/>
    </row>
    <row r="67">
      <c r="A67" s="12" t="inlineStr">
        <is>
          <t>Waaree Energies Ltd.</t>
        </is>
      </c>
      <c r="B67" s="30" t="inlineStr">
        <is>
          <t>INE377N01017</t>
        </is>
      </c>
      <c r="C67" s="30" t="inlineStr">
        <is>
          <t>Electrical Equipment</t>
        </is>
      </c>
      <c r="D67" s="13" t="n">
        <v>1039</v>
      </c>
      <c r="E67" s="14" t="n">
        <v>35.61</v>
      </c>
      <c r="F67" s="15" t="n">
        <v>0.0043</v>
      </c>
      <c r="G67" s="15" t="n"/>
    </row>
    <row r="68">
      <c r="A68" s="12" t="inlineStr">
        <is>
          <t>APL Apollo Tubes Ltd.</t>
        </is>
      </c>
      <c r="B68" s="30" t="inlineStr">
        <is>
          <t>INE702C01027</t>
        </is>
      </c>
      <c r="C68" s="30" t="inlineStr">
        <is>
          <t>Industrial Products</t>
        </is>
      </c>
      <c r="D68" s="13" t="n">
        <v>1987</v>
      </c>
      <c r="E68" s="14" t="n">
        <v>35.6</v>
      </c>
      <c r="F68" s="15" t="n">
        <v>0.0043</v>
      </c>
      <c r="G68" s="15" t="n"/>
    </row>
    <row r="69">
      <c r="A69" s="12" t="inlineStr">
        <is>
          <t>Tube Investments Of India Ltd.</t>
        </is>
      </c>
      <c r="B69" s="30" t="inlineStr">
        <is>
          <t>INE974X01010</t>
        </is>
      </c>
      <c r="C69" s="30" t="inlineStr">
        <is>
          <t>Auto Components</t>
        </is>
      </c>
      <c r="D69" s="13" t="n">
        <v>1171</v>
      </c>
      <c r="E69" s="14" t="n">
        <v>35.4</v>
      </c>
      <c r="F69" s="15" t="n">
        <v>0.0043</v>
      </c>
      <c r="G69" s="15" t="n"/>
    </row>
    <row r="70">
      <c r="A70" s="12" t="inlineStr">
        <is>
          <t>Aurobindo Pharma Ltd.</t>
        </is>
      </c>
      <c r="B70" s="30" t="inlineStr">
        <is>
          <t>INE406A01037</t>
        </is>
      </c>
      <c r="C70" s="30" t="inlineStr">
        <is>
          <t>Pharmaceuticals &amp; Biotechnology</t>
        </is>
      </c>
      <c r="D70" s="13" t="n">
        <v>3062</v>
      </c>
      <c r="E70" s="14" t="n">
        <v>34.87</v>
      </c>
      <c r="F70" s="15" t="n">
        <v>0.0042</v>
      </c>
      <c r="G70" s="15" t="n"/>
    </row>
    <row r="71">
      <c r="A71" s="12" t="inlineStr">
        <is>
          <t>Bajaj Finserv Ltd.</t>
        </is>
      </c>
      <c r="B71" s="30" t="inlineStr">
        <is>
          <t>INE918I01026</t>
        </is>
      </c>
      <c r="C71" s="30" t="inlineStr">
        <is>
          <t>Finance</t>
        </is>
      </c>
      <c r="D71" s="13" t="n">
        <v>1669</v>
      </c>
      <c r="E71" s="14" t="n">
        <v>34.85</v>
      </c>
      <c r="F71" s="15" t="n">
        <v>0.0042</v>
      </c>
      <c r="G71" s="15" t="n"/>
    </row>
    <row r="72">
      <c r="A72" s="12" t="inlineStr">
        <is>
          <t>Sundaram Finance Ltd.</t>
        </is>
      </c>
      <c r="B72" s="30" t="inlineStr">
        <is>
          <t>INE660A01013</t>
        </is>
      </c>
      <c r="C72" s="30" t="inlineStr">
        <is>
          <t>Finance</t>
        </is>
      </c>
      <c r="D72" s="13" t="n">
        <v>752</v>
      </c>
      <c r="E72" s="14" t="n">
        <v>34.55</v>
      </c>
      <c r="F72" s="15" t="n">
        <v>0.0042</v>
      </c>
      <c r="G72" s="15" t="n"/>
    </row>
    <row r="73">
      <c r="A73" s="12" t="inlineStr">
        <is>
          <t>Voltas Ltd.</t>
        </is>
      </c>
      <c r="B73" s="30" t="inlineStr">
        <is>
          <t>INE226A01021</t>
        </is>
      </c>
      <c r="C73" s="30" t="inlineStr">
        <is>
          <t>Consumer Durables</t>
        </is>
      </c>
      <c r="D73" s="13" t="n">
        <v>2495</v>
      </c>
      <c r="E73" s="14" t="n">
        <v>34.52</v>
      </c>
      <c r="F73" s="15" t="n">
        <v>0.0042</v>
      </c>
      <c r="G73" s="15" t="n"/>
    </row>
    <row r="74">
      <c r="A74" s="12" t="inlineStr">
        <is>
          <t>Mphasis Ltd.</t>
        </is>
      </c>
      <c r="B74" s="30" t="inlineStr">
        <is>
          <t>INE356A01018</t>
        </is>
      </c>
      <c r="C74" s="30" t="inlineStr">
        <is>
          <t>IT - Software</t>
        </is>
      </c>
      <c r="D74" s="13" t="n">
        <v>1248</v>
      </c>
      <c r="E74" s="14" t="n">
        <v>34.5</v>
      </c>
      <c r="F74" s="15" t="n">
        <v>0.0042</v>
      </c>
      <c r="G74" s="15" t="n"/>
    </row>
    <row r="75">
      <c r="A75" s="12" t="inlineStr">
        <is>
          <t>The Phoenix Mills Ltd.</t>
        </is>
      </c>
      <c r="B75" s="30" t="inlineStr">
        <is>
          <t>INE211B01039</t>
        </is>
      </c>
      <c r="C75" s="30" t="inlineStr">
        <is>
          <t>Realty</t>
        </is>
      </c>
      <c r="D75" s="13" t="n">
        <v>2044</v>
      </c>
      <c r="E75" s="14" t="n">
        <v>34.39</v>
      </c>
      <c r="F75" s="15" t="n">
        <v>0.0042</v>
      </c>
      <c r="G75" s="15" t="n"/>
    </row>
    <row r="76">
      <c r="A76" s="12" t="inlineStr">
        <is>
          <t>Alkem Laboratories Ltd.</t>
        </is>
      </c>
      <c r="B76" s="30" t="inlineStr">
        <is>
          <t>INE540L01014</t>
        </is>
      </c>
      <c r="C76" s="30" t="inlineStr">
        <is>
          <t>Pharmaceuticals &amp; Biotechnology</t>
        </is>
      </c>
      <c r="D76" s="13" t="n">
        <v>615</v>
      </c>
      <c r="E76" s="14" t="n">
        <v>33.86</v>
      </c>
      <c r="F76" s="15" t="n">
        <v>0.0041</v>
      </c>
      <c r="G76" s="15" t="n"/>
    </row>
    <row r="77">
      <c r="A77" s="12" t="inlineStr">
        <is>
          <t>Indian Bank</t>
        </is>
      </c>
      <c r="B77" s="30" t="inlineStr">
        <is>
          <t>INE562A01011</t>
        </is>
      </c>
      <c r="C77" s="30" t="inlineStr">
        <is>
          <t>Banks</t>
        </is>
      </c>
      <c r="D77" s="13" t="n">
        <v>3869</v>
      </c>
      <c r="E77" s="14" t="n">
        <v>33.22</v>
      </c>
      <c r="F77" s="15" t="n">
        <v>0.004</v>
      </c>
      <c r="G77" s="15" t="n"/>
    </row>
    <row r="78">
      <c r="A78" s="12" t="inlineStr">
        <is>
          <t>Asian Paints Ltd.</t>
        </is>
      </c>
      <c r="B78" s="30" t="inlineStr">
        <is>
          <t>INE021A01026</t>
        </is>
      </c>
      <c r="C78" s="30" t="inlineStr">
        <is>
          <t>Consumer Durables</t>
        </is>
      </c>
      <c r="D78" s="13" t="n">
        <v>1323</v>
      </c>
      <c r="E78" s="14" t="n">
        <v>33.22</v>
      </c>
      <c r="F78" s="15" t="n">
        <v>0.004</v>
      </c>
      <c r="G78" s="15" t="n"/>
    </row>
    <row r="79">
      <c r="A79" s="12" t="inlineStr">
        <is>
          <t>Vishal Mega Mart Ltd</t>
        </is>
      </c>
      <c r="B79" s="30" t="inlineStr">
        <is>
          <t>INE01EA01019</t>
        </is>
      </c>
      <c r="C79" s="30" t="inlineStr">
        <is>
          <t>Retailing</t>
        </is>
      </c>
      <c r="D79" s="13" t="n">
        <v>22954</v>
      </c>
      <c r="E79" s="14" t="n">
        <v>33.21</v>
      </c>
      <c r="F79" s="15" t="n">
        <v>0.004</v>
      </c>
      <c r="G79" s="15" t="n"/>
    </row>
    <row r="80">
      <c r="A80" s="12" t="inlineStr">
        <is>
          <t>MRF Ltd.</t>
        </is>
      </c>
      <c r="B80" s="30" t="inlineStr">
        <is>
          <t>INE883A01011</t>
        </is>
      </c>
      <c r="C80" s="30" t="inlineStr">
        <is>
          <t>Auto Components</t>
        </is>
      </c>
      <c r="D80" s="13" t="n">
        <v>21</v>
      </c>
      <c r="E80" s="14" t="n">
        <v>33.08</v>
      </c>
      <c r="F80" s="15" t="n">
        <v>0.004</v>
      </c>
      <c r="G80" s="15" t="n"/>
    </row>
    <row r="81">
      <c r="A81" s="12" t="inlineStr">
        <is>
          <t>JSW Steel Ltd.</t>
        </is>
      </c>
      <c r="B81" s="30" t="inlineStr">
        <is>
          <t>INE019A01038</t>
        </is>
      </c>
      <c r="C81" s="30" t="inlineStr">
        <is>
          <t>Ferrous Metals</t>
        </is>
      </c>
      <c r="D81" s="13" t="n">
        <v>2739</v>
      </c>
      <c r="E81" s="14" t="n">
        <v>33.03</v>
      </c>
      <c r="F81" s="15" t="n">
        <v>0.004</v>
      </c>
      <c r="G81" s="15" t="n"/>
    </row>
    <row r="82">
      <c r="A82" s="12" t="inlineStr">
        <is>
          <t>Colgate Palmolive (India) Ltd.</t>
        </is>
      </c>
      <c r="B82" s="30" t="inlineStr">
        <is>
          <t>INE259A01022</t>
        </is>
      </c>
      <c r="C82" s="30" t="inlineStr">
        <is>
          <t>Personal Products</t>
        </is>
      </c>
      <c r="D82" s="13" t="n">
        <v>1443</v>
      </c>
      <c r="E82" s="14" t="n">
        <v>32.37</v>
      </c>
      <c r="F82" s="15" t="n">
        <v>0.0039</v>
      </c>
      <c r="G82" s="15" t="n"/>
    </row>
    <row r="83">
      <c r="A83" s="12" t="inlineStr">
        <is>
          <t>Grasim Industries Ltd.</t>
        </is>
      </c>
      <c r="B83" s="30" t="inlineStr">
        <is>
          <t>INE047A01021</t>
        </is>
      </c>
      <c r="C83" s="30" t="inlineStr">
        <is>
          <t>Cement &amp; Cement Products</t>
        </is>
      </c>
      <c r="D83" s="13" t="n">
        <v>1118</v>
      </c>
      <c r="E83" s="14" t="n">
        <v>32.33</v>
      </c>
      <c r="F83" s="15" t="n">
        <v>0.0039</v>
      </c>
      <c r="G83" s="15" t="n"/>
    </row>
    <row r="84">
      <c r="A84" s="12" t="inlineStr">
        <is>
          <t>Prestige Estates Projects Ltd.</t>
        </is>
      </c>
      <c r="B84" s="30" t="inlineStr">
        <is>
          <t>INE811K01011</t>
        </is>
      </c>
      <c r="C84" s="30" t="inlineStr">
        <is>
          <t>Realty</t>
        </is>
      </c>
      <c r="D84" s="13" t="n">
        <v>1848</v>
      </c>
      <c r="E84" s="14" t="n">
        <v>32.24</v>
      </c>
      <c r="F84" s="15" t="n">
        <v>0.0039</v>
      </c>
      <c r="G84" s="15" t="n"/>
    </row>
    <row r="85">
      <c r="A85" s="12" t="inlineStr">
        <is>
          <t>PI Industries Ltd.</t>
        </is>
      </c>
      <c r="B85" s="30" t="inlineStr">
        <is>
          <t>INE603J01030</t>
        </is>
      </c>
      <c r="C85" s="30" t="inlineStr">
        <is>
          <t>Fertilizers &amp; Agrochemicals</t>
        </is>
      </c>
      <c r="D85" s="13" t="n">
        <v>886</v>
      </c>
      <c r="E85" s="14" t="n">
        <v>31.7</v>
      </c>
      <c r="F85" s="15" t="n">
        <v>0.0038</v>
      </c>
      <c r="G85" s="15" t="n"/>
    </row>
    <row r="86">
      <c r="A86" s="12" t="inlineStr">
        <is>
          <t>Dabur India Ltd.</t>
        </is>
      </c>
      <c r="B86" s="30" t="inlineStr">
        <is>
          <t>INE016A01026</t>
        </is>
      </c>
      <c r="C86" s="30" t="inlineStr">
        <is>
          <t>Personal Products</t>
        </is>
      </c>
      <c r="D86" s="13" t="n">
        <v>6457</v>
      </c>
      <c r="E86" s="14" t="n">
        <v>31.48</v>
      </c>
      <c r="F86" s="15" t="n">
        <v>0.0038</v>
      </c>
      <c r="G86" s="15" t="n"/>
    </row>
    <row r="87">
      <c r="A87" s="12" t="inlineStr">
        <is>
          <t>Union Bank of India</t>
        </is>
      </c>
      <c r="B87" s="30" t="inlineStr">
        <is>
          <t>INE692A01016</t>
        </is>
      </c>
      <c r="C87" s="30" t="inlineStr">
        <is>
          <t>Banks</t>
        </is>
      </c>
      <c r="D87" s="13" t="n">
        <v>21161</v>
      </c>
      <c r="E87" s="14" t="n">
        <v>31.46</v>
      </c>
      <c r="F87" s="15" t="n">
        <v>0.0038</v>
      </c>
      <c r="G87" s="15" t="n"/>
    </row>
    <row r="88">
      <c r="A88" s="12" t="inlineStr">
        <is>
          <t>Adani Ports &amp; Special Economic Zone Ltd.</t>
        </is>
      </c>
      <c r="B88" s="30" t="inlineStr">
        <is>
          <t>INE742F01042</t>
        </is>
      </c>
      <c r="C88" s="30" t="inlineStr">
        <is>
          <t>Transport Infrastructure</t>
        </is>
      </c>
      <c r="D88" s="13" t="n">
        <v>2161</v>
      </c>
      <c r="E88" s="14" t="n">
        <v>31.37</v>
      </c>
      <c r="F88" s="15" t="n">
        <v>0.0038</v>
      </c>
      <c r="G88" s="15" t="n"/>
    </row>
    <row r="89">
      <c r="A89" s="12" t="inlineStr">
        <is>
          <t>Glenmark Pharmaceuticals Ltd.</t>
        </is>
      </c>
      <c r="B89" s="30" t="inlineStr">
        <is>
          <t>INE935A01035</t>
        </is>
      </c>
      <c r="C89" s="30" t="inlineStr">
        <is>
          <t>Pharmaceuticals &amp; Biotechnology</t>
        </is>
      </c>
      <c r="D89" s="13" t="n">
        <v>1650</v>
      </c>
      <c r="E89" s="14" t="n">
        <v>31.2</v>
      </c>
      <c r="F89" s="15" t="n">
        <v>0.0038</v>
      </c>
      <c r="G89" s="15" t="n"/>
    </row>
    <row r="90">
      <c r="A90" s="12" t="inlineStr">
        <is>
          <t>Shriram Finance Ltd.</t>
        </is>
      </c>
      <c r="B90" s="30" t="inlineStr">
        <is>
          <t>INE721A01047</t>
        </is>
      </c>
      <c r="C90" s="30" t="inlineStr">
        <is>
          <t>Finance</t>
        </is>
      </c>
      <c r="D90" s="13" t="n">
        <v>4097</v>
      </c>
      <c r="E90" s="14" t="n">
        <v>30.68</v>
      </c>
      <c r="F90" s="15" t="n">
        <v>0.0037</v>
      </c>
      <c r="G90" s="15" t="n"/>
    </row>
    <row r="91">
      <c r="A91" s="12" t="inlineStr">
        <is>
          <t>Trent Ltd.</t>
        </is>
      </c>
      <c r="B91" s="30" t="inlineStr">
        <is>
          <t>INE849A01020</t>
        </is>
      </c>
      <c r="C91" s="30" t="inlineStr">
        <is>
          <t>Retailing</t>
        </is>
      </c>
      <c r="D91" s="13" t="n">
        <v>650</v>
      </c>
      <c r="E91" s="14" t="n">
        <v>30.51</v>
      </c>
      <c r="F91" s="15" t="n">
        <v>0.0037</v>
      </c>
      <c r="G91" s="15" t="n"/>
    </row>
    <row r="92">
      <c r="A92" s="12" t="inlineStr">
        <is>
          <t>Mankind Pharma Ltd.</t>
        </is>
      </c>
      <c r="B92" s="30" t="inlineStr">
        <is>
          <t>INE634S01028</t>
        </is>
      </c>
      <c r="C92" s="30" t="inlineStr">
        <is>
          <t>Pharmaceuticals &amp; Biotechnology</t>
        </is>
      </c>
      <c r="D92" s="13" t="n">
        <v>1240</v>
      </c>
      <c r="E92" s="14" t="n">
        <v>29.56</v>
      </c>
      <c r="F92" s="15" t="n">
        <v>0.0036</v>
      </c>
      <c r="G92" s="15" t="n"/>
    </row>
    <row r="93">
      <c r="A93" s="12" t="inlineStr">
        <is>
          <t>Jio Financial Services Ltd.</t>
        </is>
      </c>
      <c r="B93" s="30" t="inlineStr">
        <is>
          <t>INE758E01017</t>
        </is>
      </c>
      <c r="C93" s="30" t="inlineStr">
        <is>
          <t>Finance</t>
        </is>
      </c>
      <c r="D93" s="13" t="n">
        <v>9589</v>
      </c>
      <c r="E93" s="14" t="n">
        <v>29.42</v>
      </c>
      <c r="F93" s="15" t="n">
        <v>0.0036</v>
      </c>
      <c r="G93" s="15" t="n"/>
    </row>
    <row r="94">
      <c r="A94" s="12" t="inlineStr">
        <is>
          <t>NHPC Ltd.</t>
        </is>
      </c>
      <c r="B94" s="30" t="inlineStr">
        <is>
          <t>INE848E01016</t>
        </is>
      </c>
      <c r="C94" s="30" t="inlineStr">
        <is>
          <t>Power</t>
        </is>
      </c>
      <c r="D94" s="13" t="n">
        <v>34647</v>
      </c>
      <c r="E94" s="14" t="n">
        <v>29.39</v>
      </c>
      <c r="F94" s="15" t="n">
        <v>0.0036</v>
      </c>
      <c r="G94" s="15" t="n"/>
    </row>
    <row r="95">
      <c r="A95" s="12" t="inlineStr">
        <is>
          <t>Oil &amp; Natural Gas Corporation Ltd.</t>
        </is>
      </c>
      <c r="B95" s="30" t="inlineStr">
        <is>
          <t>INE213A01029</t>
        </is>
      </c>
      <c r="C95" s="30" t="inlineStr">
        <is>
          <t>Oil</t>
        </is>
      </c>
      <c r="D95" s="13" t="n">
        <v>11364</v>
      </c>
      <c r="E95" s="14" t="n">
        <v>29.02</v>
      </c>
      <c r="F95" s="15" t="n">
        <v>0.0035</v>
      </c>
      <c r="G95" s="15" t="n"/>
    </row>
    <row r="96">
      <c r="A96" s="12" t="inlineStr">
        <is>
          <t>Bajaj Auto Ltd.</t>
        </is>
      </c>
      <c r="B96" s="30" t="inlineStr">
        <is>
          <t>INE917I01010</t>
        </is>
      </c>
      <c r="C96" s="30" t="inlineStr">
        <is>
          <t>Automobiles</t>
        </is>
      </c>
      <c r="D96" s="13" t="n">
        <v>325</v>
      </c>
      <c r="E96" s="14" t="n">
        <v>28.9</v>
      </c>
      <c r="F96" s="15" t="n">
        <v>0.0035</v>
      </c>
      <c r="G96" s="15" t="n"/>
    </row>
    <row r="97">
      <c r="A97" s="12" t="inlineStr">
        <is>
          <t>SBI Cards &amp; Payment Services Ltd.</t>
        </is>
      </c>
      <c r="B97" s="30" t="inlineStr">
        <is>
          <t>INE018E01016</t>
        </is>
      </c>
      <c r="C97" s="30" t="inlineStr">
        <is>
          <t>Finance</t>
        </is>
      </c>
      <c r="D97" s="13" t="n">
        <v>3281</v>
      </c>
      <c r="E97" s="14" t="n">
        <v>28.83</v>
      </c>
      <c r="F97" s="15" t="n">
        <v>0.0035</v>
      </c>
      <c r="G97" s="15" t="n"/>
    </row>
    <row r="98">
      <c r="A98" s="12" t="inlineStr">
        <is>
          <t>NMDC Ltd.</t>
        </is>
      </c>
      <c r="B98" s="30" t="inlineStr">
        <is>
          <t>INE584A01023</t>
        </is>
      </c>
      <c r="C98" s="30" t="inlineStr">
        <is>
          <t>Minerals &amp; Mining</t>
        </is>
      </c>
      <c r="D98" s="13" t="n">
        <v>37852</v>
      </c>
      <c r="E98" s="14" t="n">
        <v>28.69</v>
      </c>
      <c r="F98" s="15" t="n">
        <v>0.0035</v>
      </c>
      <c r="G98" s="15" t="n"/>
    </row>
    <row r="99">
      <c r="A99" s="12" t="inlineStr">
        <is>
          <t>JK Cement Ltd.</t>
        </is>
      </c>
      <c r="B99" s="30" t="inlineStr">
        <is>
          <t>INE823G01014</t>
        </is>
      </c>
      <c r="C99" s="30" t="inlineStr">
        <is>
          <t>Cement &amp; Cement Products</t>
        </is>
      </c>
      <c r="D99" s="13" t="n">
        <v>459</v>
      </c>
      <c r="E99" s="14" t="n">
        <v>28.52</v>
      </c>
      <c r="F99" s="15" t="n">
        <v>0.0034</v>
      </c>
      <c r="G99" s="15" t="n"/>
    </row>
    <row r="100">
      <c r="A100" s="12" t="inlineStr">
        <is>
          <t>Page Industries Ltd.</t>
        </is>
      </c>
      <c r="B100" s="30" t="inlineStr">
        <is>
          <t>INE761H01022</t>
        </is>
      </c>
      <c r="C100" s="30" t="inlineStr">
        <is>
          <t>Textiles &amp; Apparels</t>
        </is>
      </c>
      <c r="D100" s="13" t="n">
        <v>69</v>
      </c>
      <c r="E100" s="14" t="n">
        <v>28.43</v>
      </c>
      <c r="F100" s="15" t="n">
        <v>0.0034</v>
      </c>
      <c r="G100" s="15" t="n"/>
    </row>
    <row r="101">
      <c r="A101" s="12" t="inlineStr">
        <is>
          <t>Eicher Motors Ltd.</t>
        </is>
      </c>
      <c r="B101" s="30" t="inlineStr">
        <is>
          <t>INE066A01021</t>
        </is>
      </c>
      <c r="C101" s="30" t="inlineStr">
        <is>
          <t>Automobiles</t>
        </is>
      </c>
      <c r="D101" s="13" t="n">
        <v>402</v>
      </c>
      <c r="E101" s="14" t="n">
        <v>28.17</v>
      </c>
      <c r="F101" s="15" t="n">
        <v>0.0034</v>
      </c>
      <c r="G101" s="15" t="n"/>
    </row>
    <row r="102">
      <c r="A102" s="12" t="inlineStr">
        <is>
          <t>Blue Star Ltd.</t>
        </is>
      </c>
      <c r="B102" s="30" t="inlineStr">
        <is>
          <t>INE472A01039</t>
        </is>
      </c>
      <c r="C102" s="30" t="inlineStr">
        <is>
          <t>Consumer Durables</t>
        </is>
      </c>
      <c r="D102" s="13" t="n">
        <v>1419</v>
      </c>
      <c r="E102" s="14" t="n">
        <v>27.49</v>
      </c>
      <c r="F102" s="15" t="n">
        <v>0.0033</v>
      </c>
      <c r="G102" s="15" t="n"/>
    </row>
    <row r="103">
      <c r="A103" s="12" t="inlineStr">
        <is>
          <t>Coromandel International Ltd.</t>
        </is>
      </c>
      <c r="B103" s="30" t="inlineStr">
        <is>
          <t>INE169A01031</t>
        </is>
      </c>
      <c r="C103" s="30" t="inlineStr">
        <is>
          <t>Fertilizers &amp; Agrochemicals</t>
        </is>
      </c>
      <c r="D103" s="13" t="n">
        <v>1291</v>
      </c>
      <c r="E103" s="14" t="n">
        <v>27.43</v>
      </c>
      <c r="F103" s="15" t="n">
        <v>0.0033</v>
      </c>
      <c r="G103" s="15" t="n"/>
    </row>
    <row r="104">
      <c r="A104" s="12" t="inlineStr">
        <is>
          <t>Torrent Power Ltd.</t>
        </is>
      </c>
      <c r="B104" s="30" t="inlineStr">
        <is>
          <t>INE813H01021</t>
        </is>
      </c>
      <c r="C104" s="30" t="inlineStr">
        <is>
          <t>Power</t>
        </is>
      </c>
      <c r="D104" s="13" t="n">
        <v>2082</v>
      </c>
      <c r="E104" s="14" t="n">
        <v>27.41</v>
      </c>
      <c r="F104" s="15" t="n">
        <v>0.0033</v>
      </c>
      <c r="G104" s="15" t="n"/>
    </row>
    <row r="105">
      <c r="A105" s="12" t="inlineStr">
        <is>
          <t>360 One Wam Ltd.</t>
        </is>
      </c>
      <c r="B105" s="30" t="inlineStr">
        <is>
          <t>INE466L01038</t>
        </is>
      </c>
      <c r="C105" s="30" t="inlineStr">
        <is>
          <t>Capital Markets</t>
        </is>
      </c>
      <c r="D105" s="13" t="n">
        <v>2527</v>
      </c>
      <c r="E105" s="14" t="n">
        <v>27.31</v>
      </c>
      <c r="F105" s="15" t="n">
        <v>0.0033</v>
      </c>
      <c r="G105" s="15" t="n"/>
    </row>
    <row r="106">
      <c r="A106" s="12" t="inlineStr">
        <is>
          <t>KEI Industries Ltd.</t>
        </is>
      </c>
      <c r="B106" s="30" t="inlineStr">
        <is>
          <t>INE878B01027</t>
        </is>
      </c>
      <c r="C106" s="30" t="inlineStr">
        <is>
          <t>Industrial Products</t>
        </is>
      </c>
      <c r="D106" s="13" t="n">
        <v>674</v>
      </c>
      <c r="E106" s="14" t="n">
        <v>27.18</v>
      </c>
      <c r="F106" s="15" t="n">
        <v>0.0033</v>
      </c>
      <c r="G106" s="15" t="n"/>
    </row>
    <row r="107">
      <c r="A107" s="12" t="inlineStr">
        <is>
          <t>Aditya Birla Capital Ltd.</t>
        </is>
      </c>
      <c r="B107" s="30" t="inlineStr">
        <is>
          <t>INE674K01013</t>
        </is>
      </c>
      <c r="C107" s="30" t="inlineStr">
        <is>
          <t>Finance</t>
        </is>
      </c>
      <c r="D107" s="13" t="n">
        <v>8370</v>
      </c>
      <c r="E107" s="14" t="n">
        <v>27.14</v>
      </c>
      <c r="F107" s="15" t="n">
        <v>0.0033</v>
      </c>
      <c r="G107" s="15" t="n"/>
    </row>
    <row r="108">
      <c r="A108" s="12" t="inlineStr">
        <is>
          <t>Supreme Industries Ltd.</t>
        </is>
      </c>
      <c r="B108" s="30" t="inlineStr">
        <is>
          <t>INE195A01028</t>
        </is>
      </c>
      <c r="C108" s="30" t="inlineStr">
        <is>
          <t>Industrial Products</t>
        </is>
      </c>
      <c r="D108" s="13" t="n">
        <v>708</v>
      </c>
      <c r="E108" s="14" t="n">
        <v>26.99</v>
      </c>
      <c r="F108" s="15" t="n">
        <v>0.0033</v>
      </c>
      <c r="G108" s="15" t="n"/>
    </row>
    <row r="109">
      <c r="A109" s="12" t="inlineStr">
        <is>
          <t>Nestle India Ltd.</t>
        </is>
      </c>
      <c r="B109" s="30" t="inlineStr">
        <is>
          <t>INE239A01024</t>
        </is>
      </c>
      <c r="C109" s="30" t="inlineStr">
        <is>
          <t>Food Products</t>
        </is>
      </c>
      <c r="D109" s="13" t="n">
        <v>2099</v>
      </c>
      <c r="E109" s="14" t="n">
        <v>26.69</v>
      </c>
      <c r="F109" s="15" t="n">
        <v>0.0032</v>
      </c>
      <c r="G109" s="15" t="n"/>
    </row>
    <row r="110">
      <c r="A110" s="12" t="inlineStr">
        <is>
          <t>Jindal Stainless Ltd.</t>
        </is>
      </c>
      <c r="B110" s="30" t="inlineStr">
        <is>
          <t>INE220G01021</t>
        </is>
      </c>
      <c r="C110" s="30" t="inlineStr">
        <is>
          <t>Ferrous Metals</t>
        </is>
      </c>
      <c r="D110" s="13" t="n">
        <v>3517</v>
      </c>
      <c r="E110" s="14" t="n">
        <v>26.51</v>
      </c>
      <c r="F110" s="15" t="n">
        <v>0.0032</v>
      </c>
      <c r="G110" s="15" t="n"/>
    </row>
    <row r="111">
      <c r="A111" s="12" t="inlineStr">
        <is>
          <t>Tech Mahindra Ltd.</t>
        </is>
      </c>
      <c r="B111" s="30" t="inlineStr">
        <is>
          <t>INE669C01036</t>
        </is>
      </c>
      <c r="C111" s="30" t="inlineStr">
        <is>
          <t>IT - Software</t>
        </is>
      </c>
      <c r="D111" s="13" t="n">
        <v>1857</v>
      </c>
      <c r="E111" s="14" t="n">
        <v>26.45</v>
      </c>
      <c r="F111" s="15" t="n">
        <v>0.0032</v>
      </c>
      <c r="G111" s="15" t="n"/>
    </row>
    <row r="112">
      <c r="A112" s="12" t="inlineStr">
        <is>
          <t>Vodafone Idea Ltd.</t>
        </is>
      </c>
      <c r="B112" s="30" t="inlineStr">
        <is>
          <t>INE669E01016</t>
        </is>
      </c>
      <c r="C112" s="30" t="inlineStr">
        <is>
          <t>Telecom - Services</t>
        </is>
      </c>
      <c r="D112" s="13" t="n">
        <v>302378</v>
      </c>
      <c r="E112" s="14" t="n">
        <v>26.4</v>
      </c>
      <c r="F112" s="15" t="n">
        <v>0.0032</v>
      </c>
      <c r="G112" s="15" t="n"/>
    </row>
    <row r="113">
      <c r="A113" s="12" t="inlineStr">
        <is>
          <t>Hindustan Aeronautics Ltd.</t>
        </is>
      </c>
      <c r="B113" s="30" t="inlineStr">
        <is>
          <t>INE066F01020</t>
        </is>
      </c>
      <c r="C113" s="30" t="inlineStr">
        <is>
          <t>Aerospace &amp; Defense</t>
        </is>
      </c>
      <c r="D113" s="13" t="n">
        <v>554</v>
      </c>
      <c r="E113" s="14" t="n">
        <v>25.93</v>
      </c>
      <c r="F113" s="15" t="n">
        <v>0.0031</v>
      </c>
      <c r="G113" s="15" t="n"/>
    </row>
    <row r="114">
      <c r="A114" s="12" t="inlineStr">
        <is>
          <t>Oil India Ltd.</t>
        </is>
      </c>
      <c r="B114" s="30" t="inlineStr">
        <is>
          <t>INE274J01014</t>
        </is>
      </c>
      <c r="C114" s="30" t="inlineStr">
        <is>
          <t>Oil</t>
        </is>
      </c>
      <c r="D114" s="13" t="n">
        <v>5973</v>
      </c>
      <c r="E114" s="14" t="n">
        <v>25.88</v>
      </c>
      <c r="F114" s="15" t="n">
        <v>0.0031</v>
      </c>
      <c r="G114" s="15" t="n"/>
    </row>
    <row r="115">
      <c r="A115" s="12" t="inlineStr">
        <is>
          <t>Coal India Ltd.</t>
        </is>
      </c>
      <c r="B115" s="30" t="inlineStr">
        <is>
          <t>INE522F01014</t>
        </is>
      </c>
      <c r="C115" s="30" t="inlineStr">
        <is>
          <t>Consumable Fuels</t>
        </is>
      </c>
      <c r="D115" s="13" t="n">
        <v>6644</v>
      </c>
      <c r="E115" s="14" t="n">
        <v>25.82</v>
      </c>
      <c r="F115" s="15" t="n">
        <v>0.0031</v>
      </c>
      <c r="G115" s="15" t="n"/>
    </row>
    <row r="116">
      <c r="A116" s="12" t="inlineStr">
        <is>
          <t>SBI Life Insurance Company Ltd.</t>
        </is>
      </c>
      <c r="B116" s="30" t="inlineStr">
        <is>
          <t>INE123W01016</t>
        </is>
      </c>
      <c r="C116" s="30" t="inlineStr">
        <is>
          <t>Insurance</t>
        </is>
      </c>
      <c r="D116" s="13" t="n">
        <v>1313</v>
      </c>
      <c r="E116" s="14" t="n">
        <v>25.68</v>
      </c>
      <c r="F116" s="15" t="n">
        <v>0.0031</v>
      </c>
      <c r="G116" s="15" t="n"/>
    </row>
    <row r="117">
      <c r="A117" s="12" t="inlineStr">
        <is>
          <t>Jubilant Foodworks Ltd.</t>
        </is>
      </c>
      <c r="B117" s="30" t="inlineStr">
        <is>
          <t>INE797F01020</t>
        </is>
      </c>
      <c r="C117" s="30" t="inlineStr">
        <is>
          <t>Leisure Services</t>
        </is>
      </c>
      <c r="D117" s="13" t="n">
        <v>4290</v>
      </c>
      <c r="E117" s="14" t="n">
        <v>25.65</v>
      </c>
      <c r="F117" s="15" t="n">
        <v>0.0031</v>
      </c>
      <c r="G117" s="15" t="n"/>
    </row>
    <row r="118">
      <c r="A118" s="12" t="inlineStr">
        <is>
          <t>ICICI Prudential Life Insurance Co Ltd.</t>
        </is>
      </c>
      <c r="B118" s="30" t="inlineStr">
        <is>
          <t>INE726G01019</t>
        </is>
      </c>
      <c r="C118" s="30" t="inlineStr">
        <is>
          <t>Insurance</t>
        </is>
      </c>
      <c r="D118" s="13" t="n">
        <v>4296</v>
      </c>
      <c r="E118" s="14" t="n">
        <v>25.4</v>
      </c>
      <c r="F118" s="15" t="n">
        <v>0.0031</v>
      </c>
      <c r="G118" s="15" t="n"/>
    </row>
    <row r="119">
      <c r="A119" s="12" t="inlineStr">
        <is>
          <t>Divi's Laboratories Ltd.</t>
        </is>
      </c>
      <c r="B119" s="30" t="inlineStr">
        <is>
          <t>INE361B01024</t>
        </is>
      </c>
      <c r="C119" s="30" t="inlineStr">
        <is>
          <t>Pharmaceuticals &amp; Biotechnology</t>
        </is>
      </c>
      <c r="D119" s="13" t="n">
        <v>373</v>
      </c>
      <c r="E119" s="14" t="n">
        <v>25.13</v>
      </c>
      <c r="F119" s="15" t="n">
        <v>0.003</v>
      </c>
      <c r="G119" s="15" t="n"/>
    </row>
    <row r="120">
      <c r="A120" s="12" t="inlineStr">
        <is>
          <t>Tata Motors Passenger Vehicles Ltd.</t>
        </is>
      </c>
      <c r="B120" s="30" t="inlineStr">
        <is>
          <t>INE155A01022</t>
        </is>
      </c>
      <c r="C120" s="30" t="inlineStr">
        <is>
          <t>Automobiles</t>
        </is>
      </c>
      <c r="D120" s="13" t="n">
        <v>6111</v>
      </c>
      <c r="E120" s="14" t="n">
        <v>25.06</v>
      </c>
      <c r="F120" s="15" t="n">
        <v>0.003</v>
      </c>
      <c r="G120" s="15" t="n"/>
    </row>
    <row r="121">
      <c r="A121" s="12" t="inlineStr">
        <is>
          <t>Max Healthcare Institute Ltd.</t>
        </is>
      </c>
      <c r="B121" s="30" t="inlineStr">
        <is>
          <t>INE027H01010</t>
        </is>
      </c>
      <c r="C121" s="30" t="inlineStr">
        <is>
          <t>Healthcare Services</t>
        </is>
      </c>
      <c r="D121" s="13" t="n">
        <v>2176</v>
      </c>
      <c r="E121" s="14" t="n">
        <v>24.98</v>
      </c>
      <c r="F121" s="15" t="n">
        <v>0.003</v>
      </c>
      <c r="G121" s="15" t="n"/>
    </row>
    <row r="122">
      <c r="A122" s="12" t="inlineStr">
        <is>
          <t>Hitachi Energy India Ltd.</t>
        </is>
      </c>
      <c r="B122" s="30" t="inlineStr">
        <is>
          <t>INE07Y701011</t>
        </is>
      </c>
      <c r="C122" s="30" t="inlineStr">
        <is>
          <t>Electrical Equipment</t>
        </is>
      </c>
      <c r="D122" s="13" t="n">
        <v>139</v>
      </c>
      <c r="E122" s="14" t="n">
        <v>24.71</v>
      </c>
      <c r="F122" s="15" t="n">
        <v>0.003</v>
      </c>
      <c r="G122" s="15" t="n"/>
    </row>
    <row r="123">
      <c r="A123" s="12" t="inlineStr">
        <is>
          <t>Cipla Ltd.</t>
        </is>
      </c>
      <c r="B123" s="30" t="inlineStr">
        <is>
          <t>INE059A01026</t>
        </is>
      </c>
      <c r="C123" s="30" t="inlineStr">
        <is>
          <t>Pharmaceuticals &amp; Biotechnology</t>
        </is>
      </c>
      <c r="D123" s="13" t="n">
        <v>1646</v>
      </c>
      <c r="E123" s="14" t="n">
        <v>24.71</v>
      </c>
      <c r="F123" s="15" t="n">
        <v>0.003</v>
      </c>
      <c r="G123" s="15" t="n"/>
    </row>
    <row r="124">
      <c r="A124" s="12" t="inlineStr">
        <is>
          <t>Vedanta Ltd.</t>
        </is>
      </c>
      <c r="B124" s="30" t="inlineStr">
        <is>
          <t>INE205A01025</t>
        </is>
      </c>
      <c r="C124" s="30" t="inlineStr">
        <is>
          <t>Diversified Metals</t>
        </is>
      </c>
      <c r="D124" s="13" t="n">
        <v>4964</v>
      </c>
      <c r="E124" s="14" t="n">
        <v>24.5</v>
      </c>
      <c r="F124" s="15" t="n">
        <v>0.003</v>
      </c>
      <c r="G124" s="15" t="n"/>
    </row>
    <row r="125">
      <c r="A125" s="12" t="inlineStr">
        <is>
          <t>Biocon Ltd.</t>
        </is>
      </c>
      <c r="B125" s="30" t="inlineStr">
        <is>
          <t>INE376G01013</t>
        </is>
      </c>
      <c r="C125" s="30" t="inlineStr">
        <is>
          <t>Pharmaceuticals &amp; Biotechnology</t>
        </is>
      </c>
      <c r="D125" s="13" t="n">
        <v>6577</v>
      </c>
      <c r="E125" s="14" t="n">
        <v>24.47</v>
      </c>
      <c r="F125" s="15" t="n">
        <v>0.003</v>
      </c>
      <c r="G125" s="15" t="n"/>
    </row>
    <row r="126">
      <c r="A126" s="12" t="inlineStr">
        <is>
          <t>UNO Minda Ltd.</t>
        </is>
      </c>
      <c r="B126" s="30" t="inlineStr">
        <is>
          <t>INE405E01023</t>
        </is>
      </c>
      <c r="C126" s="30" t="inlineStr">
        <is>
          <t>Auto Components</t>
        </is>
      </c>
      <c r="D126" s="13" t="n">
        <v>1968</v>
      </c>
      <c r="E126" s="14" t="n">
        <v>24.31</v>
      </c>
      <c r="F126" s="15" t="n">
        <v>0.0029</v>
      </c>
      <c r="G126" s="15" t="n"/>
    </row>
    <row r="127">
      <c r="A127" s="12" t="inlineStr">
        <is>
          <t>L&amp;T Finance Ltd.</t>
        </is>
      </c>
      <c r="B127" s="30" t="inlineStr">
        <is>
          <t>INE498L01015</t>
        </is>
      </c>
      <c r="C127" s="30" t="inlineStr">
        <is>
          <t>Finance</t>
        </is>
      </c>
      <c r="D127" s="13" t="n">
        <v>8930</v>
      </c>
      <c r="E127" s="14" t="n">
        <v>24.15</v>
      </c>
      <c r="F127" s="15" t="n">
        <v>0.0029</v>
      </c>
      <c r="G127" s="15" t="n"/>
    </row>
    <row r="128">
      <c r="A128" s="12" t="inlineStr">
        <is>
          <t>Tata Communications Ltd.</t>
        </is>
      </c>
      <c r="B128" s="30" t="inlineStr">
        <is>
          <t>INE151A01013</t>
        </is>
      </c>
      <c r="C128" s="30" t="inlineStr">
        <is>
          <t>Telecom - Services</t>
        </is>
      </c>
      <c r="D128" s="13" t="n">
        <v>1285</v>
      </c>
      <c r="E128" s="14" t="n">
        <v>24.1</v>
      </c>
      <c r="F128" s="15" t="n">
        <v>0.0029</v>
      </c>
      <c r="G128" s="15" t="n"/>
    </row>
    <row r="129">
      <c r="A129" s="12" t="inlineStr">
        <is>
          <t>TVS Motor Company Ltd.</t>
        </is>
      </c>
      <c r="B129" s="30" t="inlineStr">
        <is>
          <t>INE494B01023</t>
        </is>
      </c>
      <c r="C129" s="30" t="inlineStr">
        <is>
          <t>Automobiles</t>
        </is>
      </c>
      <c r="D129" s="13" t="n">
        <v>685</v>
      </c>
      <c r="E129" s="14" t="n">
        <v>24.03</v>
      </c>
      <c r="F129" s="15" t="n">
        <v>0.0029</v>
      </c>
      <c r="G129" s="15" t="n"/>
    </row>
    <row r="130">
      <c r="A130" s="12" t="inlineStr">
        <is>
          <t>Indian Railway Catering &amp;Tou. Corp. Ltd.</t>
        </is>
      </c>
      <c r="B130" s="30" t="inlineStr">
        <is>
          <t>INE335Y01020</t>
        </is>
      </c>
      <c r="C130" s="30" t="inlineStr">
        <is>
          <t>Leisure Services</t>
        </is>
      </c>
      <c r="D130" s="13" t="n">
        <v>3304</v>
      </c>
      <c r="E130" s="14" t="n">
        <v>23.75</v>
      </c>
      <c r="F130" s="15" t="n">
        <v>0.0029</v>
      </c>
      <c r="G130" s="15" t="n"/>
    </row>
    <row r="131">
      <c r="A131" s="12" t="inlineStr">
        <is>
          <t>Sona BLW Precision Forgings Ltd.</t>
        </is>
      </c>
      <c r="B131" s="30" t="inlineStr">
        <is>
          <t>INE073K01018</t>
        </is>
      </c>
      <c r="C131" s="30" t="inlineStr">
        <is>
          <t>Auto Components</t>
        </is>
      </c>
      <c r="D131" s="13" t="n">
        <v>4909</v>
      </c>
      <c r="E131" s="14" t="n">
        <v>23.21</v>
      </c>
      <c r="F131" s="15" t="n">
        <v>0.0028</v>
      </c>
      <c r="G131" s="15" t="n"/>
    </row>
    <row r="132">
      <c r="A132" s="12" t="inlineStr">
        <is>
          <t>Petronet LNG Ltd.</t>
        </is>
      </c>
      <c r="B132" s="30" t="inlineStr">
        <is>
          <t>INE347G01014</t>
        </is>
      </c>
      <c r="C132" s="30" t="inlineStr">
        <is>
          <t>Gas</t>
        </is>
      </c>
      <c r="D132" s="13" t="n">
        <v>8209</v>
      </c>
      <c r="E132" s="14" t="n">
        <v>23.09</v>
      </c>
      <c r="F132" s="15" t="n">
        <v>0.0028</v>
      </c>
      <c r="G132" s="15" t="n"/>
    </row>
    <row r="133">
      <c r="A133" s="12" t="inlineStr">
        <is>
          <t>National Aluminium Company Ltd.</t>
        </is>
      </c>
      <c r="B133" s="30" t="inlineStr">
        <is>
          <t>INE139A01034</t>
        </is>
      </c>
      <c r="C133" s="30" t="inlineStr">
        <is>
          <t>Non - Ferrous Metals</t>
        </is>
      </c>
      <c r="D133" s="13" t="n">
        <v>9821</v>
      </c>
      <c r="E133" s="14" t="n">
        <v>22.99</v>
      </c>
      <c r="F133" s="15" t="n">
        <v>0.0028</v>
      </c>
      <c r="G133" s="15" t="n"/>
    </row>
    <row r="134">
      <c r="A134" s="12" t="inlineStr">
        <is>
          <t>HDFC Life Insurance Company Ltd.</t>
        </is>
      </c>
      <c r="B134" s="30" t="inlineStr">
        <is>
          <t>INE795G01014</t>
        </is>
      </c>
      <c r="C134" s="30" t="inlineStr">
        <is>
          <t>Insurance</t>
        </is>
      </c>
      <c r="D134" s="13" t="n">
        <v>3138</v>
      </c>
      <c r="E134" s="14" t="n">
        <v>22.97</v>
      </c>
      <c r="F134" s="15" t="n">
        <v>0.0028</v>
      </c>
      <c r="G134" s="15" t="n"/>
    </row>
    <row r="135">
      <c r="A135" s="12" t="inlineStr">
        <is>
          <t>Oberoi Realty Ltd.</t>
        </is>
      </c>
      <c r="B135" s="30" t="inlineStr">
        <is>
          <t>INE093I01010</t>
        </is>
      </c>
      <c r="C135" s="30" t="inlineStr">
        <is>
          <t>Realty</t>
        </is>
      </c>
      <c r="D135" s="13" t="n">
        <v>1287</v>
      </c>
      <c r="E135" s="14" t="n">
        <v>22.89</v>
      </c>
      <c r="F135" s="15" t="n">
        <v>0.0028</v>
      </c>
      <c r="G135" s="15" t="n"/>
    </row>
    <row r="136">
      <c r="A136" s="12" t="inlineStr">
        <is>
          <t>Mahindra &amp; Mahindra Financial Services Ltd</t>
        </is>
      </c>
      <c r="B136" s="30" t="inlineStr">
        <is>
          <t>INE774D01024</t>
        </is>
      </c>
      <c r="C136" s="30" t="inlineStr">
        <is>
          <t>Finance</t>
        </is>
      </c>
      <c r="D136" s="13" t="n">
        <v>7243</v>
      </c>
      <c r="E136" s="14" t="n">
        <v>22.86</v>
      </c>
      <c r="F136" s="15" t="n">
        <v>0.0028</v>
      </c>
      <c r="G136" s="15" t="n"/>
    </row>
    <row r="137">
      <c r="A137" s="12" t="inlineStr">
        <is>
          <t>Apollo Hospitals Enterprise Ltd.</t>
        </is>
      </c>
      <c r="B137" s="30" t="inlineStr">
        <is>
          <t>INE437A01024</t>
        </is>
      </c>
      <c r="C137" s="30" t="inlineStr">
        <is>
          <t>Healthcare Services</t>
        </is>
      </c>
      <c r="D137" s="13" t="n">
        <v>294</v>
      </c>
      <c r="E137" s="14" t="n">
        <v>22.58</v>
      </c>
      <c r="F137" s="15" t="n">
        <v>0.0027</v>
      </c>
      <c r="G137" s="15" t="n"/>
    </row>
    <row r="138">
      <c r="A138" s="12" t="inlineStr">
        <is>
          <t>Patanjali Foods Ltd.</t>
        </is>
      </c>
      <c r="B138" s="30" t="inlineStr">
        <is>
          <t>INE619A01035</t>
        </is>
      </c>
      <c r="C138" s="30" t="inlineStr">
        <is>
          <t>Agricultural Food &amp; other Products</t>
        </is>
      </c>
      <c r="D138" s="13" t="n">
        <v>3724</v>
      </c>
      <c r="E138" s="14" t="n">
        <v>22.43</v>
      </c>
      <c r="F138" s="15" t="n">
        <v>0.0027</v>
      </c>
      <c r="G138" s="15" t="n"/>
    </row>
    <row r="139">
      <c r="A139" s="12" t="inlineStr">
        <is>
          <t>Tata Consumer Products Ltd.</t>
        </is>
      </c>
      <c r="B139" s="30" t="inlineStr">
        <is>
          <t>INE192A01025</t>
        </is>
      </c>
      <c r="C139" s="30" t="inlineStr">
        <is>
          <t>Agricultural Food &amp; other Products</t>
        </is>
      </c>
      <c r="D139" s="13" t="n">
        <v>1907</v>
      </c>
      <c r="E139" s="14" t="n">
        <v>22.22</v>
      </c>
      <c r="F139" s="15" t="n">
        <v>0.0027</v>
      </c>
      <c r="G139" s="15" t="n"/>
    </row>
    <row r="140">
      <c r="A140" s="12" t="inlineStr">
        <is>
          <t>Oracle Financial Services Software Ltd.</t>
        </is>
      </c>
      <c r="B140" s="30" t="inlineStr">
        <is>
          <t>INE881D01027</t>
        </is>
      </c>
      <c r="C140" s="30" t="inlineStr">
        <is>
          <t>IT - Software</t>
        </is>
      </c>
      <c r="D140" s="13" t="n">
        <v>260</v>
      </c>
      <c r="E140" s="14" t="n">
        <v>22.14</v>
      </c>
      <c r="F140" s="15" t="n">
        <v>0.0027</v>
      </c>
      <c r="G140" s="15" t="n"/>
    </row>
    <row r="141">
      <c r="A141" s="12" t="inlineStr">
        <is>
          <t>ITC Hotels Ltd.</t>
        </is>
      </c>
      <c r="B141" s="30" t="inlineStr">
        <is>
          <t>INE379A01028</t>
        </is>
      </c>
      <c r="C141" s="30" t="inlineStr">
        <is>
          <t>Leisure Services</t>
        </is>
      </c>
      <c r="D141" s="13" t="n">
        <v>10204</v>
      </c>
      <c r="E141" s="14" t="n">
        <v>22.13</v>
      </c>
      <c r="F141" s="15" t="n">
        <v>0.0027</v>
      </c>
      <c r="G141" s="15" t="n"/>
    </row>
    <row r="142">
      <c r="A142" s="12" t="inlineStr">
        <is>
          <t>Steel Authority of India Ltd.</t>
        </is>
      </c>
      <c r="B142" s="30" t="inlineStr">
        <is>
          <t>INE114A01011</t>
        </is>
      </c>
      <c r="C142" s="30" t="inlineStr">
        <is>
          <t>Ferrous Metals</t>
        </is>
      </c>
      <c r="D142" s="13" t="n">
        <v>15833</v>
      </c>
      <c r="E142" s="14" t="n">
        <v>21.67</v>
      </c>
      <c r="F142" s="15" t="n">
        <v>0.0026</v>
      </c>
      <c r="G142" s="15" t="n"/>
    </row>
    <row r="143">
      <c r="A143" s="12" t="inlineStr">
        <is>
          <t>Kalyan Jewellers India Ltd.</t>
        </is>
      </c>
      <c r="B143" s="30" t="inlineStr">
        <is>
          <t>INE303R01014</t>
        </is>
      </c>
      <c r="C143" s="30" t="inlineStr">
        <is>
          <t>Consumer Durables</t>
        </is>
      </c>
      <c r="D143" s="13" t="n">
        <v>4213</v>
      </c>
      <c r="E143" s="14" t="n">
        <v>21.47</v>
      </c>
      <c r="F143" s="15" t="n">
        <v>0.0026</v>
      </c>
      <c r="G143" s="15" t="n"/>
    </row>
    <row r="144">
      <c r="A144" s="12" t="inlineStr">
        <is>
          <t>Dr. Reddy's Laboratories Ltd.</t>
        </is>
      </c>
      <c r="B144" s="30" t="inlineStr">
        <is>
          <t>INE089A01031</t>
        </is>
      </c>
      <c r="C144" s="30" t="inlineStr">
        <is>
          <t>Pharmaceuticals &amp; Biotechnology</t>
        </is>
      </c>
      <c r="D144" s="13" t="n">
        <v>1783</v>
      </c>
      <c r="E144" s="14" t="n">
        <v>21.35</v>
      </c>
      <c r="F144" s="15" t="n">
        <v>0.0026</v>
      </c>
      <c r="G144" s="15" t="n"/>
    </row>
    <row r="145">
      <c r="A145" s="12" t="inlineStr">
        <is>
          <t>Cholamandalam Investment &amp; Finance Company Ltd.</t>
        </is>
      </c>
      <c r="B145" s="30" t="inlineStr">
        <is>
          <t>INE121A01024</t>
        </is>
      </c>
      <c r="C145" s="30" t="inlineStr">
        <is>
          <t>Finance</t>
        </is>
      </c>
      <c r="D145" s="13" t="n">
        <v>1235</v>
      </c>
      <c r="E145" s="14" t="n">
        <v>20.96</v>
      </c>
      <c r="F145" s="15" t="n">
        <v>0.0025</v>
      </c>
      <c r="G145" s="15" t="n"/>
    </row>
    <row r="146">
      <c r="A146" s="12" t="inlineStr">
        <is>
          <t>KPIT Technologies Ltd.</t>
        </is>
      </c>
      <c r="B146" s="30" t="inlineStr">
        <is>
          <t>INE04I401011</t>
        </is>
      </c>
      <c r="C146" s="30" t="inlineStr">
        <is>
          <t>IT - Software</t>
        </is>
      </c>
      <c r="D146" s="13" t="n">
        <v>1792</v>
      </c>
      <c r="E146" s="14" t="n">
        <v>20.91</v>
      </c>
      <c r="F146" s="15" t="n">
        <v>0.0025</v>
      </c>
      <c r="G146" s="15" t="n"/>
    </row>
    <row r="147">
      <c r="A147" s="12" t="inlineStr">
        <is>
          <t>Tata Elxsi Ltd.</t>
        </is>
      </c>
      <c r="B147" s="30" t="inlineStr">
        <is>
          <t>INE670A01012</t>
        </is>
      </c>
      <c r="C147" s="30" t="inlineStr">
        <is>
          <t>IT - Software</t>
        </is>
      </c>
      <c r="D147" s="13" t="n">
        <v>381</v>
      </c>
      <c r="E147" s="14" t="n">
        <v>20.78</v>
      </c>
      <c r="F147" s="15" t="n">
        <v>0.0025</v>
      </c>
      <c r="G147" s="15" t="n"/>
    </row>
    <row r="148">
      <c r="A148" s="12" t="inlineStr">
        <is>
          <t>Container Corporation Of India Ltd.</t>
        </is>
      </c>
      <c r="B148" s="30" t="inlineStr">
        <is>
          <t>INE111A01025</t>
        </is>
      </c>
      <c r="C148" s="30" t="inlineStr">
        <is>
          <t>Transport Services</t>
        </is>
      </c>
      <c r="D148" s="13" t="n">
        <v>3774</v>
      </c>
      <c r="E148" s="14" t="n">
        <v>20.58</v>
      </c>
      <c r="F148" s="15" t="n">
        <v>0.0025</v>
      </c>
      <c r="G148" s="15" t="n"/>
    </row>
    <row r="149">
      <c r="A149" s="12" t="inlineStr">
        <is>
          <t>Rail Vikas Nigam Ltd.</t>
        </is>
      </c>
      <c r="B149" s="30" t="inlineStr">
        <is>
          <t>INE415G01027</t>
        </is>
      </c>
      <c r="C149" s="30" t="inlineStr">
        <is>
          <t>Construction</t>
        </is>
      </c>
      <c r="D149" s="13" t="n">
        <v>6218</v>
      </c>
      <c r="E149" s="14" t="n">
        <v>20.44</v>
      </c>
      <c r="F149" s="15" t="n">
        <v>0.0025</v>
      </c>
      <c r="G149" s="15" t="n"/>
    </row>
    <row r="150">
      <c r="A150" s="12" t="inlineStr">
        <is>
          <t>Bharat Petroleum Corporation Ltd.</t>
        </is>
      </c>
      <c r="B150" s="30" t="inlineStr">
        <is>
          <t>INE029A01011</t>
        </is>
      </c>
      <c r="C150" s="30" t="inlineStr">
        <is>
          <t>Petroleum Products</t>
        </is>
      </c>
      <c r="D150" s="13" t="n">
        <v>5672</v>
      </c>
      <c r="E150" s="14" t="n">
        <v>20.24</v>
      </c>
      <c r="F150" s="15" t="n">
        <v>0.0024</v>
      </c>
      <c r="G150" s="15" t="n"/>
    </row>
    <row r="151">
      <c r="A151" s="12" t="inlineStr">
        <is>
          <t>Wipro Ltd.</t>
        </is>
      </c>
      <c r="B151" s="30" t="inlineStr">
        <is>
          <t>INE075A01022</t>
        </is>
      </c>
      <c r="C151" s="30" t="inlineStr">
        <is>
          <t>IT - Software</t>
        </is>
      </c>
      <c r="D151" s="13" t="n">
        <v>8348</v>
      </c>
      <c r="E151" s="14" t="n">
        <v>20.09</v>
      </c>
      <c r="F151" s="15" t="n">
        <v>0.0024</v>
      </c>
      <c r="G151" s="15" t="n"/>
    </row>
    <row r="152">
      <c r="A152" s="12" t="inlineStr">
        <is>
          <t>Britannia Industries Ltd.</t>
        </is>
      </c>
      <c r="B152" s="30" t="inlineStr">
        <is>
          <t>INE216A01030</t>
        </is>
      </c>
      <c r="C152" s="30" t="inlineStr">
        <is>
          <t>Food Products</t>
        </is>
      </c>
      <c r="D152" s="13" t="n">
        <v>344</v>
      </c>
      <c r="E152" s="14" t="n">
        <v>20.08</v>
      </c>
      <c r="F152" s="15" t="n">
        <v>0.0024</v>
      </c>
      <c r="G152" s="15" t="n"/>
    </row>
    <row r="153">
      <c r="A153" s="12" t="inlineStr">
        <is>
          <t>Balkrishna Industries Ltd.</t>
        </is>
      </c>
      <c r="B153" s="30" t="inlineStr">
        <is>
          <t>INE787D01026</t>
        </is>
      </c>
      <c r="C153" s="30" t="inlineStr">
        <is>
          <t>Auto Components</t>
        </is>
      </c>
      <c r="D153" s="13" t="n">
        <v>876</v>
      </c>
      <c r="E153" s="14" t="n">
        <v>19.97</v>
      </c>
      <c r="F153" s="15" t="n">
        <v>0.0024</v>
      </c>
      <c r="G153" s="15" t="n"/>
    </row>
    <row r="154">
      <c r="A154" s="12" t="inlineStr">
        <is>
          <t>Tata Power Company Ltd.</t>
        </is>
      </c>
      <c r="B154" s="30" t="inlineStr">
        <is>
          <t>INE245A01021</t>
        </is>
      </c>
      <c r="C154" s="30" t="inlineStr">
        <is>
          <t>Power</t>
        </is>
      </c>
      <c r="D154" s="13" t="n">
        <v>4913</v>
      </c>
      <c r="E154" s="14" t="n">
        <v>19.89</v>
      </c>
      <c r="F154" s="15" t="n">
        <v>0.0024</v>
      </c>
      <c r="G154" s="15" t="n"/>
    </row>
    <row r="155">
      <c r="A155" s="12" t="inlineStr">
        <is>
          <t>Astral Ltd.</t>
        </is>
      </c>
      <c r="B155" s="30" t="inlineStr">
        <is>
          <t>INE006I01046</t>
        </is>
      </c>
      <c r="C155" s="30" t="inlineStr">
        <is>
          <t>Industrial Products</t>
        </is>
      </c>
      <c r="D155" s="13" t="n">
        <v>1347</v>
      </c>
      <c r="E155" s="14" t="n">
        <v>19.53</v>
      </c>
      <c r="F155" s="15" t="n">
        <v>0.0024</v>
      </c>
      <c r="G155" s="15" t="n"/>
    </row>
    <row r="156">
      <c r="A156" s="12" t="inlineStr">
        <is>
          <t>IPCA Laboratories Ltd.</t>
        </is>
      </c>
      <c r="B156" s="30" t="inlineStr">
        <is>
          <t>INE571A01038</t>
        </is>
      </c>
      <c r="C156" s="30" t="inlineStr">
        <is>
          <t>Pharmaceuticals &amp; Biotechnology</t>
        </is>
      </c>
      <c r="D156" s="13" t="n">
        <v>1522</v>
      </c>
      <c r="E156" s="14" t="n">
        <v>19.35</v>
      </c>
      <c r="F156" s="15" t="n">
        <v>0.0023</v>
      </c>
      <c r="G156" s="15" t="n"/>
    </row>
    <row r="157">
      <c r="A157" s="12" t="inlineStr">
        <is>
          <t>Adani Total Gas Ltd.</t>
        </is>
      </c>
      <c r="B157" s="30" t="inlineStr">
        <is>
          <t>INE399L01023</t>
        </is>
      </c>
      <c r="C157" s="30" t="inlineStr">
        <is>
          <t>Gas</t>
        </is>
      </c>
      <c r="D157" s="13" t="n">
        <v>3039</v>
      </c>
      <c r="E157" s="14" t="n">
        <v>19.19</v>
      </c>
      <c r="F157" s="15" t="n">
        <v>0.0023</v>
      </c>
      <c r="G157" s="15" t="n"/>
    </row>
    <row r="158">
      <c r="A158" s="12" t="inlineStr">
        <is>
          <t>The Indian Hotels Company Ltd.</t>
        </is>
      </c>
      <c r="B158" s="30" t="inlineStr">
        <is>
          <t>INE053A01029</t>
        </is>
      </c>
      <c r="C158" s="30" t="inlineStr">
        <is>
          <t>Leisure Services</t>
        </is>
      </c>
      <c r="D158" s="13" t="n">
        <v>2571</v>
      </c>
      <c r="E158" s="14" t="n">
        <v>19.07</v>
      </c>
      <c r="F158" s="15" t="n">
        <v>0.0023</v>
      </c>
      <c r="G158" s="15" t="n"/>
    </row>
    <row r="159">
      <c r="A159" s="12" t="inlineStr">
        <is>
          <t>Exide Industries Ltd.</t>
        </is>
      </c>
      <c r="B159" s="30" t="inlineStr">
        <is>
          <t>INE302A01020</t>
        </is>
      </c>
      <c r="C159" s="30" t="inlineStr">
        <is>
          <t>Auto Components</t>
        </is>
      </c>
      <c r="D159" s="13" t="n">
        <v>4984</v>
      </c>
      <c r="E159" s="14" t="n">
        <v>19.03</v>
      </c>
      <c r="F159" s="15" t="n">
        <v>0.0023</v>
      </c>
      <c r="G159" s="15" t="n"/>
    </row>
    <row r="160">
      <c r="A160" s="12" t="inlineStr">
        <is>
          <t>Adani Enterprises Ltd.</t>
        </is>
      </c>
      <c r="B160" s="30" t="inlineStr">
        <is>
          <t>INE423A01024</t>
        </is>
      </c>
      <c r="C160" s="30" t="inlineStr">
        <is>
          <t>Metals &amp; Minerals Trading</t>
        </is>
      </c>
      <c r="D160" s="13" t="n">
        <v>760</v>
      </c>
      <c r="E160" s="14" t="n">
        <v>18.86</v>
      </c>
      <c r="F160" s="15" t="n">
        <v>0.0023</v>
      </c>
      <c r="G160" s="15" t="n"/>
    </row>
    <row r="161">
      <c r="A161" s="12" t="inlineStr">
        <is>
          <t>LIC Housing Finance Ltd.</t>
        </is>
      </c>
      <c r="B161" s="30" t="inlineStr">
        <is>
          <t>INE115A01026</t>
        </is>
      </c>
      <c r="C161" s="30" t="inlineStr">
        <is>
          <t>Finance</t>
        </is>
      </c>
      <c r="D161" s="13" t="n">
        <v>3294</v>
      </c>
      <c r="E161" s="14" t="n">
        <v>18.81</v>
      </c>
      <c r="F161" s="15" t="n">
        <v>0.0023</v>
      </c>
      <c r="G161" s="15" t="n"/>
    </row>
    <row r="162">
      <c r="A162" s="12" t="inlineStr">
        <is>
          <t>Lloyds Metals And Energy Ltd.</t>
        </is>
      </c>
      <c r="B162" s="30" t="inlineStr">
        <is>
          <t>INE281B01032</t>
        </is>
      </c>
      <c r="C162" s="30" t="inlineStr">
        <is>
          <t>Minerals &amp; Mining</t>
        </is>
      </c>
      <c r="D162" s="13" t="n">
        <v>1437</v>
      </c>
      <c r="E162" s="14" t="n">
        <v>18.75</v>
      </c>
      <c r="F162" s="15" t="n">
        <v>0.0023</v>
      </c>
      <c r="G162" s="15" t="n"/>
    </row>
    <row r="163">
      <c r="A163" s="12" t="inlineStr">
        <is>
          <t>VARUN BEVERAGES LIMITED</t>
        </is>
      </c>
      <c r="B163" s="30" t="inlineStr">
        <is>
          <t>INE200M01039</t>
        </is>
      </c>
      <c r="C163" s="30" t="inlineStr">
        <is>
          <t>Beverages</t>
        </is>
      </c>
      <c r="D163" s="13" t="n">
        <v>3965</v>
      </c>
      <c r="E163" s="14" t="n">
        <v>18.62</v>
      </c>
      <c r="F163" s="15" t="n">
        <v>0.0023</v>
      </c>
      <c r="G163" s="15" t="n"/>
    </row>
    <row r="164">
      <c r="A164" s="12" t="inlineStr">
        <is>
          <t>Bank of India</t>
        </is>
      </c>
      <c r="B164" s="30" t="inlineStr">
        <is>
          <t>INE084A01016</t>
        </is>
      </c>
      <c r="C164" s="30" t="inlineStr">
        <is>
          <t>Banks</t>
        </is>
      </c>
      <c r="D164" s="13" t="n">
        <v>13310</v>
      </c>
      <c r="E164" s="14" t="n">
        <v>18.62</v>
      </c>
      <c r="F164" s="15" t="n">
        <v>0.0023</v>
      </c>
      <c r="G164" s="15" t="n"/>
    </row>
    <row r="165">
      <c r="A165" s="12" t="inlineStr">
        <is>
          <t>Dalmia Bharat Ltd.</t>
        </is>
      </c>
      <c r="B165" s="30" t="inlineStr">
        <is>
          <t>INE00R701025</t>
        </is>
      </c>
      <c r="C165" s="30" t="inlineStr">
        <is>
          <t>Cement &amp; Cement Products</t>
        </is>
      </c>
      <c r="D165" s="13" t="n">
        <v>872</v>
      </c>
      <c r="E165" s="14" t="n">
        <v>18.28</v>
      </c>
      <c r="F165" s="15" t="n">
        <v>0.0022</v>
      </c>
      <c r="G165" s="15" t="n"/>
    </row>
    <row r="166">
      <c r="A166" s="12" t="inlineStr">
        <is>
          <t>Adani Power Ltd.</t>
        </is>
      </c>
      <c r="B166" s="30" t="inlineStr">
        <is>
          <t>INE814H01029</t>
        </is>
      </c>
      <c r="C166" s="30" t="inlineStr">
        <is>
          <t>Power</t>
        </is>
      </c>
      <c r="D166" s="13" t="n">
        <v>11517</v>
      </c>
      <c r="E166" s="14" t="n">
        <v>18.18</v>
      </c>
      <c r="F166" s="15" t="n">
        <v>0.0022</v>
      </c>
      <c r="G166" s="15" t="n"/>
    </row>
    <row r="167">
      <c r="A167" s="12" t="inlineStr">
        <is>
          <t>Indian Oil Corporation Ltd.</t>
        </is>
      </c>
      <c r="B167" s="30" t="inlineStr">
        <is>
          <t>INE242A01010</t>
        </is>
      </c>
      <c r="C167" s="30" t="inlineStr">
        <is>
          <t>Petroleum Products</t>
        </is>
      </c>
      <c r="D167" s="13" t="n">
        <v>10933</v>
      </c>
      <c r="E167" s="14" t="n">
        <v>18.14</v>
      </c>
      <c r="F167" s="15" t="n">
        <v>0.0022</v>
      </c>
      <c r="G167" s="15" t="n"/>
    </row>
    <row r="168">
      <c r="A168" s="12" t="inlineStr">
        <is>
          <t>Avenue Supermarts Ltd.</t>
        </is>
      </c>
      <c r="B168" s="30" t="inlineStr">
        <is>
          <t>INE192R01011</t>
        </is>
      </c>
      <c r="C168" s="30" t="inlineStr">
        <is>
          <t>Retailing</t>
        </is>
      </c>
      <c r="D168" s="13" t="n">
        <v>429</v>
      </c>
      <c r="E168" s="14" t="n">
        <v>17.82</v>
      </c>
      <c r="F168" s="15" t="n">
        <v>0.0022</v>
      </c>
      <c r="G168" s="15" t="n"/>
    </row>
    <row r="169">
      <c r="A169" s="12" t="inlineStr">
        <is>
          <t>Schaeffler India Ltd.</t>
        </is>
      </c>
      <c r="B169" s="30" t="inlineStr">
        <is>
          <t>INE513A01022</t>
        </is>
      </c>
      <c r="C169" s="30" t="inlineStr">
        <is>
          <t>Auto Components</t>
        </is>
      </c>
      <c r="D169" s="13" t="n">
        <v>442</v>
      </c>
      <c r="E169" s="14" t="n">
        <v>17.77</v>
      </c>
      <c r="F169" s="15" t="n">
        <v>0.0021</v>
      </c>
      <c r="G169" s="15" t="n"/>
    </row>
    <row r="170">
      <c r="A170" s="12" t="inlineStr">
        <is>
          <t>Apollo Tyres Ltd.</t>
        </is>
      </c>
      <c r="B170" s="30" t="inlineStr">
        <is>
          <t>INE438A01022</t>
        </is>
      </c>
      <c r="C170" s="30" t="inlineStr">
        <is>
          <t>Auto Components</t>
        </is>
      </c>
      <c r="D170" s="13" t="n">
        <v>3544</v>
      </c>
      <c r="E170" s="14" t="n">
        <v>17.77</v>
      </c>
      <c r="F170" s="15" t="n">
        <v>0.0021</v>
      </c>
      <c r="G170" s="15" t="n"/>
    </row>
    <row r="171">
      <c r="A171" s="12" t="inlineStr">
        <is>
          <t>Power Finance Corporation Ltd.</t>
        </is>
      </c>
      <c r="B171" s="30" t="inlineStr">
        <is>
          <t>INE134E01011</t>
        </is>
      </c>
      <c r="C171" s="30" t="inlineStr">
        <is>
          <t>Finance</t>
        </is>
      </c>
      <c r="D171" s="13" t="n">
        <v>4259</v>
      </c>
      <c r="E171" s="14" t="n">
        <v>17.17</v>
      </c>
      <c r="F171" s="15" t="n">
        <v>0.0021</v>
      </c>
      <c r="G171" s="15" t="n"/>
    </row>
    <row r="172">
      <c r="A172" s="12" t="inlineStr">
        <is>
          <t>Nippon Life India Asset Management Ltd.</t>
        </is>
      </c>
      <c r="B172" s="30" t="inlineStr">
        <is>
          <t>INE298J01013</t>
        </is>
      </c>
      <c r="C172" s="30" t="inlineStr">
        <is>
          <t>Capital Markets</t>
        </is>
      </c>
      <c r="D172" s="13" t="n">
        <v>1934</v>
      </c>
      <c r="E172" s="14" t="n">
        <v>16.92</v>
      </c>
      <c r="F172" s="15" t="n">
        <v>0.002</v>
      </c>
      <c r="G172" s="15" t="n"/>
    </row>
    <row r="173">
      <c r="A173" s="12" t="inlineStr">
        <is>
          <t>Berger Paints (I) Ltd.</t>
        </is>
      </c>
      <c r="B173" s="30" t="inlineStr">
        <is>
          <t>INE463A01038</t>
        </is>
      </c>
      <c r="C173" s="30" t="inlineStr">
        <is>
          <t>Consumer Durables</t>
        </is>
      </c>
      <c r="D173" s="13" t="n">
        <v>3119</v>
      </c>
      <c r="E173" s="14" t="n">
        <v>16.91</v>
      </c>
      <c r="F173" s="15" t="n">
        <v>0.002</v>
      </c>
      <c r="G173" s="15" t="n"/>
    </row>
    <row r="174">
      <c r="A174" s="12" t="inlineStr">
        <is>
          <t>Abbott India Ltd.</t>
        </is>
      </c>
      <c r="B174" s="30" t="inlineStr">
        <is>
          <t>INE358A01014</t>
        </is>
      </c>
      <c r="C174" s="30" t="inlineStr">
        <is>
          <t>Pharmaceuticals &amp; Biotechnology</t>
        </is>
      </c>
      <c r="D174" s="13" t="n">
        <v>58</v>
      </c>
      <c r="E174" s="14" t="n">
        <v>16.82</v>
      </c>
      <c r="F174" s="15" t="n">
        <v>0.002</v>
      </c>
      <c r="G174" s="15" t="n"/>
    </row>
    <row r="175">
      <c r="A175" s="12" t="inlineStr">
        <is>
          <t>Gujarat Fluorochemicals Ltd.</t>
        </is>
      </c>
      <c r="B175" s="30" t="inlineStr">
        <is>
          <t>INE09N301011</t>
        </is>
      </c>
      <c r="C175" s="30" t="inlineStr">
        <is>
          <t>Chemicals &amp; Petrochemicals</t>
        </is>
      </c>
      <c r="D175" s="13" t="n">
        <v>448</v>
      </c>
      <c r="E175" s="14" t="n">
        <v>16.77</v>
      </c>
      <c r="F175" s="15" t="n">
        <v>0.002</v>
      </c>
      <c r="G175" s="15" t="n"/>
    </row>
    <row r="176">
      <c r="A176" s="12" t="inlineStr">
        <is>
          <t>Cochin Shipyard Ltd.</t>
        </is>
      </c>
      <c r="B176" s="30" t="inlineStr">
        <is>
          <t>INE704P01025</t>
        </is>
      </c>
      <c r="C176" s="30" t="inlineStr">
        <is>
          <t>Industrial Manufacturing</t>
        </is>
      </c>
      <c r="D176" s="13" t="n">
        <v>927</v>
      </c>
      <c r="E176" s="14" t="n">
        <v>16.59</v>
      </c>
      <c r="F176" s="15" t="n">
        <v>0.002</v>
      </c>
      <c r="G176" s="15" t="n"/>
    </row>
    <row r="177">
      <c r="A177" s="12" t="inlineStr">
        <is>
          <t>Motilal Oswal Financial Services Ltd.</t>
        </is>
      </c>
      <c r="B177" s="30" t="inlineStr">
        <is>
          <t>INE338I01027</t>
        </is>
      </c>
      <c r="C177" s="30" t="inlineStr">
        <is>
          <t>Capital Markets</t>
        </is>
      </c>
      <c r="D177" s="13" t="n">
        <v>1689</v>
      </c>
      <c r="E177" s="14" t="n">
        <v>16.52</v>
      </c>
      <c r="F177" s="15" t="n">
        <v>0.002</v>
      </c>
      <c r="G177" s="15" t="n"/>
    </row>
    <row r="178">
      <c r="A178" s="12" t="inlineStr">
        <is>
          <t>Indraprastha Gas Ltd.</t>
        </is>
      </c>
      <c r="B178" s="30" t="inlineStr">
        <is>
          <t>INE203G01027</t>
        </is>
      </c>
      <c r="C178" s="30" t="inlineStr">
        <is>
          <t>Gas</t>
        </is>
      </c>
      <c r="D178" s="13" t="n">
        <v>7683</v>
      </c>
      <c r="E178" s="14" t="n">
        <v>16.28</v>
      </c>
      <c r="F178" s="15" t="n">
        <v>0.002</v>
      </c>
      <c r="G178" s="15" t="n"/>
    </row>
    <row r="179">
      <c r="A179" s="12" t="inlineStr">
        <is>
          <t>Apar Industries Ltd.</t>
        </is>
      </c>
      <c r="B179" s="30" t="inlineStr">
        <is>
          <t>INE372A01015</t>
        </is>
      </c>
      <c r="C179" s="30" t="inlineStr">
        <is>
          <t>Electrical Equipment</t>
        </is>
      </c>
      <c r="D179" s="13" t="n">
        <v>186</v>
      </c>
      <c r="E179" s="14" t="n">
        <v>16.13</v>
      </c>
      <c r="F179" s="15" t="n">
        <v>0.0019</v>
      </c>
      <c r="G179" s="15" t="n"/>
    </row>
    <row r="180">
      <c r="A180" s="12" t="inlineStr">
        <is>
          <t>Info Edge (India) Ltd.</t>
        </is>
      </c>
      <c r="B180" s="30" t="inlineStr">
        <is>
          <t>INE663F01032</t>
        </is>
      </c>
      <c r="C180" s="30" t="inlineStr">
        <is>
          <t>Retailing</t>
        </is>
      </c>
      <c r="D180" s="13" t="n">
        <v>1137</v>
      </c>
      <c r="E180" s="14" t="n">
        <v>15.67</v>
      </c>
      <c r="F180" s="15" t="n">
        <v>0.0019</v>
      </c>
      <c r="G180" s="15" t="n"/>
    </row>
    <row r="181">
      <c r="A181" s="12" t="inlineStr">
        <is>
          <t>Bajaj Holdings &amp; Investment Ltd.</t>
        </is>
      </c>
      <c r="B181" s="30" t="inlineStr">
        <is>
          <t>INE118A01012</t>
        </is>
      </c>
      <c r="C181" s="30" t="inlineStr">
        <is>
          <t>Finance</t>
        </is>
      </c>
      <c r="D181" s="13" t="n">
        <v>127</v>
      </c>
      <c r="E181" s="14" t="n">
        <v>15.62</v>
      </c>
      <c r="F181" s="15" t="n">
        <v>0.0019</v>
      </c>
      <c r="G181" s="15" t="n"/>
    </row>
    <row r="182">
      <c r="A182" s="12" t="inlineStr">
        <is>
          <t>Bharat Dynamics Ltd.</t>
        </is>
      </c>
      <c r="B182" s="30" t="inlineStr">
        <is>
          <t>INE171Z01026</t>
        </is>
      </c>
      <c r="C182" s="30" t="inlineStr">
        <is>
          <t>Aerospace &amp; Defense</t>
        </is>
      </c>
      <c r="D182" s="13" t="n">
        <v>1008</v>
      </c>
      <c r="E182" s="14" t="n">
        <v>15.42</v>
      </c>
      <c r="F182" s="15" t="n">
        <v>0.0019</v>
      </c>
      <c r="G182" s="15" t="n"/>
    </row>
    <row r="183">
      <c r="A183" s="12" t="inlineStr">
        <is>
          <t>LTIMindtree Ltd.</t>
        </is>
      </c>
      <c r="B183" s="30" t="inlineStr">
        <is>
          <t>INE214T01019</t>
        </is>
      </c>
      <c r="C183" s="30" t="inlineStr">
        <is>
          <t>IT - Software</t>
        </is>
      </c>
      <c r="D183" s="13" t="n">
        <v>271</v>
      </c>
      <c r="E183" s="14" t="n">
        <v>15.4</v>
      </c>
      <c r="F183" s="15" t="n">
        <v>0.0019</v>
      </c>
      <c r="G183" s="15" t="n"/>
    </row>
    <row r="184">
      <c r="A184" s="12" t="inlineStr">
        <is>
          <t>TML Commercial Vehicles Ltd.</t>
        </is>
      </c>
      <c r="B184" s="30" t="inlineStr">
        <is>
          <t>INE1TAE01010</t>
        </is>
      </c>
      <c r="C184" s="30" t="inlineStr">
        <is>
          <t>Agricultural, Commercial &amp; Construction Vehicles</t>
        </is>
      </c>
      <c r="D184" s="13" t="n">
        <v>5835</v>
      </c>
      <c r="E184" s="14" t="n">
        <v>15.21</v>
      </c>
      <c r="F184" s="15" t="n">
        <v>0.0018</v>
      </c>
      <c r="G184" s="15" t="n"/>
    </row>
    <row r="185">
      <c r="A185" s="12" t="inlineStr">
        <is>
          <t>Bharti Hexacom Ltd.</t>
        </is>
      </c>
      <c r="B185" s="30" t="inlineStr">
        <is>
          <t>INE343G01021</t>
        </is>
      </c>
      <c r="C185" s="30" t="inlineStr">
        <is>
          <t>Telecom - Services</t>
        </is>
      </c>
      <c r="D185" s="13" t="n">
        <v>822</v>
      </c>
      <c r="E185" s="14" t="n">
        <v>15.3</v>
      </c>
      <c r="F185" s="15" t="n">
        <v>0.0018</v>
      </c>
      <c r="G185" s="15" t="n"/>
    </row>
    <row r="186">
      <c r="A186" s="12" t="inlineStr">
        <is>
          <t>Bank of Baroda</t>
        </is>
      </c>
      <c r="B186" s="30" t="inlineStr">
        <is>
          <t>INE028A01039</t>
        </is>
      </c>
      <c r="C186" s="30" t="inlineStr">
        <is>
          <t>Banks</t>
        </is>
      </c>
      <c r="D186" s="13" t="n">
        <v>5399</v>
      </c>
      <c r="E186" s="14" t="n">
        <v>15.03</v>
      </c>
      <c r="F186" s="15" t="n">
        <v>0.0018</v>
      </c>
      <c r="G186" s="15" t="n"/>
    </row>
    <row r="187">
      <c r="A187" s="12" t="inlineStr">
        <is>
          <t>CG Power and Industrial Solutions Ltd.</t>
        </is>
      </c>
      <c r="B187" s="30" t="inlineStr">
        <is>
          <t>INE067A01029</t>
        </is>
      </c>
      <c r="C187" s="30" t="inlineStr">
        <is>
          <t>Electrical Equipment</t>
        </is>
      </c>
      <c r="D187" s="13" t="n">
        <v>2007</v>
      </c>
      <c r="E187" s="14" t="n">
        <v>14.78</v>
      </c>
      <c r="F187" s="15" t="n">
        <v>0.0018</v>
      </c>
      <c r="G187" s="15" t="n"/>
    </row>
    <row r="188">
      <c r="A188" s="12" t="inlineStr">
        <is>
          <t>GAIL (India) Ltd.</t>
        </is>
      </c>
      <c r="B188" s="30" t="inlineStr">
        <is>
          <t>INE129A01019</t>
        </is>
      </c>
      <c r="C188" s="30" t="inlineStr">
        <is>
          <t>Gas</t>
        </is>
      </c>
      <c r="D188" s="13" t="n">
        <v>7892</v>
      </c>
      <c r="E188" s="14" t="n">
        <v>14.42</v>
      </c>
      <c r="F188" s="15" t="n">
        <v>0.0017</v>
      </c>
      <c r="G188" s="15" t="n"/>
    </row>
    <row r="189">
      <c r="A189" s="12" t="inlineStr">
        <is>
          <t>United Breweries Ltd.</t>
        </is>
      </c>
      <c r="B189" s="30" t="inlineStr">
        <is>
          <t>INE686F01025</t>
        </is>
      </c>
      <c r="C189" s="30" t="inlineStr">
        <is>
          <t>Beverages</t>
        </is>
      </c>
      <c r="D189" s="13" t="n">
        <v>791</v>
      </c>
      <c r="E189" s="14" t="n">
        <v>14.22</v>
      </c>
      <c r="F189" s="15" t="n">
        <v>0.0017</v>
      </c>
      <c r="G189" s="15" t="n"/>
    </row>
    <row r="190">
      <c r="A190" s="12" t="inlineStr">
        <is>
          <t>DLF Ltd.</t>
        </is>
      </c>
      <c r="B190" s="30" t="inlineStr">
        <is>
          <t>INE271C01023</t>
        </is>
      </c>
      <c r="C190" s="30" t="inlineStr">
        <is>
          <t>Realty</t>
        </is>
      </c>
      <c r="D190" s="13" t="n">
        <v>1876</v>
      </c>
      <c r="E190" s="14" t="n">
        <v>14.19</v>
      </c>
      <c r="F190" s="15" t="n">
        <v>0.0017</v>
      </c>
      <c r="G190" s="15" t="n"/>
    </row>
    <row r="191">
      <c r="A191" s="12" t="inlineStr">
        <is>
          <t>ICICI Lombard General Insurance Co. Ltd.</t>
        </is>
      </c>
      <c r="B191" s="30" t="inlineStr">
        <is>
          <t>INE765G01017</t>
        </is>
      </c>
      <c r="C191" s="30" t="inlineStr">
        <is>
          <t>Insurance</t>
        </is>
      </c>
      <c r="D191" s="13" t="n">
        <v>708</v>
      </c>
      <c r="E191" s="14" t="n">
        <v>14.12</v>
      </c>
      <c r="F191" s="15" t="n">
        <v>0.0017</v>
      </c>
      <c r="G191" s="15" t="n"/>
    </row>
    <row r="192">
      <c r="A192" s="12" t="inlineStr">
        <is>
          <t>Procter &amp; Gamble Hygiene&amp;HealthCare Ltd.</t>
        </is>
      </c>
      <c r="B192" s="30" t="inlineStr">
        <is>
          <t>INE179A01014</t>
        </is>
      </c>
      <c r="C192" s="30" t="inlineStr">
        <is>
          <t>Personal Products</t>
        </is>
      </c>
      <c r="D192" s="13" t="n">
        <v>105</v>
      </c>
      <c r="E192" s="14" t="n">
        <v>14.02</v>
      </c>
      <c r="F192" s="15" t="n">
        <v>0.0017</v>
      </c>
      <c r="G192" s="15" t="n"/>
    </row>
    <row r="193">
      <c r="A193" s="12" t="inlineStr">
        <is>
          <t>AIA Engineering Ltd.</t>
        </is>
      </c>
      <c r="B193" s="30" t="inlineStr">
        <is>
          <t>INE212H01026</t>
        </is>
      </c>
      <c r="C193" s="30" t="inlineStr">
        <is>
          <t>Industrial Products</t>
        </is>
      </c>
      <c r="D193" s="13" t="n">
        <v>424</v>
      </c>
      <c r="E193" s="14" t="n">
        <v>13.78</v>
      </c>
      <c r="F193" s="15" t="n">
        <v>0.0017</v>
      </c>
      <c r="G193" s="15" t="n"/>
    </row>
    <row r="194">
      <c r="A194" s="12" t="inlineStr">
        <is>
          <t>Godfrey Phillips India Ltd.</t>
        </is>
      </c>
      <c r="B194" s="30" t="inlineStr">
        <is>
          <t>INE260B01028</t>
        </is>
      </c>
      <c r="C194" s="30" t="inlineStr">
        <is>
          <t>Cigarettes &amp; Tobacco Products</t>
        </is>
      </c>
      <c r="D194" s="13" t="n">
        <v>446</v>
      </c>
      <c r="E194" s="14" t="n">
        <v>13.73</v>
      </c>
      <c r="F194" s="15" t="n">
        <v>0.0017</v>
      </c>
      <c r="G194" s="15" t="n"/>
    </row>
    <row r="195">
      <c r="A195" s="12" t="inlineStr">
        <is>
          <t>Linde India Ltd.</t>
        </is>
      </c>
      <c r="B195" s="30" t="inlineStr">
        <is>
          <t>INE473A01011</t>
        </is>
      </c>
      <c r="C195" s="30" t="inlineStr">
        <is>
          <t>Chemicals &amp; Petrochemicals</t>
        </is>
      </c>
      <c r="D195" s="13" t="n">
        <v>228</v>
      </c>
      <c r="E195" s="14" t="n">
        <v>13.71</v>
      </c>
      <c r="F195" s="15" t="n">
        <v>0.0017</v>
      </c>
      <c r="G195" s="15" t="n"/>
    </row>
    <row r="196">
      <c r="A196" s="12" t="inlineStr">
        <is>
          <t>Escorts Kubota Ltd.</t>
        </is>
      </c>
      <c r="B196" s="30" t="inlineStr">
        <is>
          <t>INE042A01014</t>
        </is>
      </c>
      <c r="C196" s="30" t="inlineStr">
        <is>
          <t>Agricultural, Commercial &amp; Construction Vehicles</t>
        </is>
      </c>
      <c r="D196" s="13" t="n">
        <v>362</v>
      </c>
      <c r="E196" s="14" t="n">
        <v>13.71</v>
      </c>
      <c r="F196" s="15" t="n">
        <v>0.0017</v>
      </c>
      <c r="G196" s="15" t="n"/>
    </row>
    <row r="197">
      <c r="A197" s="12" t="inlineStr">
        <is>
          <t>REC Ltd.</t>
        </is>
      </c>
      <c r="B197" s="30" t="inlineStr">
        <is>
          <t>INE020B01018</t>
        </is>
      </c>
      <c r="C197" s="30" t="inlineStr">
        <is>
          <t>Finance</t>
        </is>
      </c>
      <c r="D197" s="13" t="n">
        <v>3654</v>
      </c>
      <c r="E197" s="14" t="n">
        <v>13.7</v>
      </c>
      <c r="F197" s="15" t="n">
        <v>0.0017</v>
      </c>
      <c r="G197" s="15" t="n"/>
    </row>
    <row r="198">
      <c r="A198" s="12" t="inlineStr">
        <is>
          <t>Samvardhana Motherson International Ltd.</t>
        </is>
      </c>
      <c r="B198" s="30" t="inlineStr">
        <is>
          <t>INE775A01035</t>
        </is>
      </c>
      <c r="C198" s="30" t="inlineStr">
        <is>
          <t>Auto Components</t>
        </is>
      </c>
      <c r="D198" s="13" t="n">
        <v>12991</v>
      </c>
      <c r="E198" s="14" t="n">
        <v>13.69</v>
      </c>
      <c r="F198" s="15" t="n">
        <v>0.0017</v>
      </c>
      <c r="G198" s="15" t="n"/>
    </row>
    <row r="199">
      <c r="A199" s="12" t="inlineStr">
        <is>
          <t>Premier Energies Ltd.</t>
        </is>
      </c>
      <c r="B199" s="30" t="inlineStr">
        <is>
          <t>INE0BS701011</t>
        </is>
      </c>
      <c r="C199" s="30" t="inlineStr">
        <is>
          <t>Electrical Equipment</t>
        </is>
      </c>
      <c r="D199" s="13" t="n">
        <v>1252</v>
      </c>
      <c r="E199" s="14" t="n">
        <v>13.69</v>
      </c>
      <c r="F199" s="15" t="n">
        <v>0.0017</v>
      </c>
      <c r="G199" s="15" t="n"/>
    </row>
    <row r="200">
      <c r="A200" s="12" t="inlineStr">
        <is>
          <t>Thermax Ltd.</t>
        </is>
      </c>
      <c r="B200" s="30" t="inlineStr">
        <is>
          <t>INE152A01029</t>
        </is>
      </c>
      <c r="C200" s="30" t="inlineStr">
        <is>
          <t>Electrical Equipment</t>
        </is>
      </c>
      <c r="D200" s="13" t="n">
        <v>423</v>
      </c>
      <c r="E200" s="14" t="n">
        <v>13.62</v>
      </c>
      <c r="F200" s="15" t="n">
        <v>0.0016</v>
      </c>
      <c r="G200" s="15" t="n"/>
    </row>
    <row r="201">
      <c r="A201" s="12" t="inlineStr">
        <is>
          <t>Canara Bank</t>
        </is>
      </c>
      <c r="B201" s="30" t="inlineStr">
        <is>
          <t>INE476A01022</t>
        </is>
      </c>
      <c r="C201" s="30" t="inlineStr">
        <is>
          <t>Banks</t>
        </is>
      </c>
      <c r="D201" s="13" t="n">
        <v>9865</v>
      </c>
      <c r="E201" s="14" t="n">
        <v>13.51</v>
      </c>
      <c r="F201" s="15" t="n">
        <v>0.0016</v>
      </c>
      <c r="G201" s="15" t="n"/>
    </row>
    <row r="202">
      <c r="A202" s="12" t="inlineStr">
        <is>
          <t>Syngene International Ltd.</t>
        </is>
      </c>
      <c r="B202" s="30" t="inlineStr">
        <is>
          <t>INE398R01022</t>
        </is>
      </c>
      <c r="C202" s="30" t="inlineStr">
        <is>
          <t>Healthcare Services</t>
        </is>
      </c>
      <c r="D202" s="13" t="n">
        <v>2076</v>
      </c>
      <c r="E202" s="14" t="n">
        <v>13.5</v>
      </c>
      <c r="F202" s="15" t="n">
        <v>0.0016</v>
      </c>
      <c r="G202" s="15" t="n"/>
    </row>
    <row r="203">
      <c r="A203" s="12" t="inlineStr">
        <is>
          <t>Indian Renewable Energy Dev Agency Ltd.</t>
        </is>
      </c>
      <c r="B203" s="30" t="inlineStr">
        <is>
          <t>INE202E01016</t>
        </is>
      </c>
      <c r="C203" s="30" t="inlineStr">
        <is>
          <t>Finance</t>
        </is>
      </c>
      <c r="D203" s="13" t="n">
        <v>8711</v>
      </c>
      <c r="E203" s="14" t="n">
        <v>13.23</v>
      </c>
      <c r="F203" s="15" t="n">
        <v>0.0016</v>
      </c>
      <c r="G203" s="15" t="n"/>
    </row>
    <row r="204">
      <c r="A204" s="12" t="inlineStr">
        <is>
          <t>Godrej Consumer Products Ltd.</t>
        </is>
      </c>
      <c r="B204" s="30" t="inlineStr">
        <is>
          <t>INE102D01028</t>
        </is>
      </c>
      <c r="C204" s="30" t="inlineStr">
        <is>
          <t>Personal Products</t>
        </is>
      </c>
      <c r="D204" s="13" t="n">
        <v>1178</v>
      </c>
      <c r="E204" s="14" t="n">
        <v>13.18</v>
      </c>
      <c r="F204" s="15" t="n">
        <v>0.0016</v>
      </c>
      <c r="G204" s="15" t="n"/>
    </row>
    <row r="205">
      <c r="A205" s="12" t="inlineStr">
        <is>
          <t>CRISIL Ltd.</t>
        </is>
      </c>
      <c r="B205" s="30" t="inlineStr">
        <is>
          <t>INE007A01025</t>
        </is>
      </c>
      <c r="C205" s="30" t="inlineStr">
        <is>
          <t>Finance</t>
        </is>
      </c>
      <c r="D205" s="13" t="n">
        <v>267</v>
      </c>
      <c r="E205" s="14" t="n">
        <v>13.16</v>
      </c>
      <c r="F205" s="15" t="n">
        <v>0.0016</v>
      </c>
      <c r="G205" s="15" t="n"/>
    </row>
    <row r="206">
      <c r="A206" s="12" t="inlineStr">
        <is>
          <t>Pidilite Industries Ltd.</t>
        </is>
      </c>
      <c r="B206" s="30" t="inlineStr">
        <is>
          <t>INE318A01026</t>
        </is>
      </c>
      <c r="C206" s="30" t="inlineStr">
        <is>
          <t>Chemicals &amp; Petrochemicals</t>
        </is>
      </c>
      <c r="D206" s="13" t="n">
        <v>909</v>
      </c>
      <c r="E206" s="14" t="n">
        <v>13.13</v>
      </c>
      <c r="F206" s="15" t="n">
        <v>0.0016</v>
      </c>
      <c r="G206" s="15" t="n"/>
    </row>
    <row r="207">
      <c r="A207" s="12" t="inlineStr">
        <is>
          <t>Housing &amp; Urban Development Corp Ltd.</t>
        </is>
      </c>
      <c r="B207" s="30" t="inlineStr">
        <is>
          <t>INE031A01017</t>
        </is>
      </c>
      <c r="C207" s="30" t="inlineStr">
        <is>
          <t>Finance</t>
        </is>
      </c>
      <c r="D207" s="13" t="n">
        <v>5496</v>
      </c>
      <c r="E207" s="14" t="n">
        <v>13.03</v>
      </c>
      <c r="F207" s="15" t="n">
        <v>0.0016</v>
      </c>
      <c r="G207" s="15" t="n"/>
    </row>
    <row r="208">
      <c r="A208" s="12" t="inlineStr">
        <is>
          <t>K.P.R. Mill Ltd.</t>
        </is>
      </c>
      <c r="B208" s="30" t="inlineStr">
        <is>
          <t>INE930H01031</t>
        </is>
      </c>
      <c r="C208" s="30" t="inlineStr">
        <is>
          <t>Textiles &amp; Apparels</t>
        </is>
      </c>
      <c r="D208" s="13" t="n">
        <v>1217</v>
      </c>
      <c r="E208" s="14" t="n">
        <v>13.01</v>
      </c>
      <c r="F208" s="15" t="n">
        <v>0.0016</v>
      </c>
      <c r="G208" s="15" t="n"/>
    </row>
    <row r="209">
      <c r="A209" s="12" t="inlineStr">
        <is>
          <t>Tata Technologies Ltd.</t>
        </is>
      </c>
      <c r="B209" s="30" t="inlineStr">
        <is>
          <t>INE142M01025</t>
        </is>
      </c>
      <c r="C209" s="30" t="inlineStr">
        <is>
          <t>IT - Services</t>
        </is>
      </c>
      <c r="D209" s="13" t="n">
        <v>1878</v>
      </c>
      <c r="E209" s="14" t="n">
        <v>13</v>
      </c>
      <c r="F209" s="15" t="n">
        <v>0.0016</v>
      </c>
      <c r="G209" s="15" t="n"/>
    </row>
    <row r="210">
      <c r="A210" s="12" t="inlineStr">
        <is>
          <t>Deepak Nitrite Ltd.</t>
        </is>
      </c>
      <c r="B210" s="30" t="inlineStr">
        <is>
          <t>INE288B01029</t>
        </is>
      </c>
      <c r="C210" s="30" t="inlineStr">
        <is>
          <t>Chemicals &amp; Petrochemicals</t>
        </is>
      </c>
      <c r="D210" s="13" t="n">
        <v>751</v>
      </c>
      <c r="E210" s="14" t="n">
        <v>12.98</v>
      </c>
      <c r="F210" s="15" t="n">
        <v>0.0016</v>
      </c>
      <c r="G210" s="15" t="n"/>
    </row>
    <row r="211">
      <c r="A211" s="12" t="inlineStr">
        <is>
          <t>ACC Ltd.</t>
        </is>
      </c>
      <c r="B211" s="30" t="inlineStr">
        <is>
          <t>INE012A01025</t>
        </is>
      </c>
      <c r="C211" s="30" t="inlineStr">
        <is>
          <t>Cement &amp; Cement Products</t>
        </is>
      </c>
      <c r="D211" s="13" t="n">
        <v>685</v>
      </c>
      <c r="E211" s="14" t="n">
        <v>12.89</v>
      </c>
      <c r="F211" s="15" t="n">
        <v>0.0016</v>
      </c>
      <c r="G211" s="15" t="n"/>
    </row>
    <row r="212">
      <c r="A212" s="12" t="inlineStr">
        <is>
          <t>General Insurance Corporation of India</t>
        </is>
      </c>
      <c r="B212" s="30" t="inlineStr">
        <is>
          <t>INE481Y01014</t>
        </is>
      </c>
      <c r="C212" s="30" t="inlineStr">
        <is>
          <t>Insurance</t>
        </is>
      </c>
      <c r="D212" s="13" t="n">
        <v>3386</v>
      </c>
      <c r="E212" s="14" t="n">
        <v>12.67</v>
      </c>
      <c r="F212" s="15" t="n">
        <v>0.0015</v>
      </c>
      <c r="G212" s="15" t="n"/>
    </row>
    <row r="213">
      <c r="A213" s="12" t="inlineStr">
        <is>
          <t>L&amp;T Technology Services Ltd.</t>
        </is>
      </c>
      <c r="B213" s="30" t="inlineStr">
        <is>
          <t>INE010V01017</t>
        </is>
      </c>
      <c r="C213" s="30" t="inlineStr">
        <is>
          <t>IT - Services</t>
        </is>
      </c>
      <c r="D213" s="13" t="n">
        <v>303</v>
      </c>
      <c r="E213" s="14" t="n">
        <v>12.48</v>
      </c>
      <c r="F213" s="15" t="n">
        <v>0.0015</v>
      </c>
      <c r="G213" s="15" t="n"/>
    </row>
    <row r="214">
      <c r="A214" s="12" t="inlineStr">
        <is>
          <t>Punjab National Bank</t>
        </is>
      </c>
      <c r="B214" s="30" t="inlineStr">
        <is>
          <t>INE160A01022</t>
        </is>
      </c>
      <c r="C214" s="30" t="inlineStr">
        <is>
          <t>Banks</t>
        </is>
      </c>
      <c r="D214" s="13" t="n">
        <v>10088</v>
      </c>
      <c r="E214" s="14" t="n">
        <v>12.4</v>
      </c>
      <c r="F214" s="15" t="n">
        <v>0.0015</v>
      </c>
      <c r="G214" s="15" t="n"/>
    </row>
    <row r="215">
      <c r="A215" s="12" t="inlineStr">
        <is>
          <t>United Spirits Ltd.</t>
        </is>
      </c>
      <c r="B215" s="30" t="inlineStr">
        <is>
          <t>INE854D01024</t>
        </is>
      </c>
      <c r="C215" s="30" t="inlineStr">
        <is>
          <t>Beverages</t>
        </is>
      </c>
      <c r="D215" s="13" t="n">
        <v>864</v>
      </c>
      <c r="E215" s="14" t="n">
        <v>12.37</v>
      </c>
      <c r="F215" s="15" t="n">
        <v>0.0015</v>
      </c>
      <c r="G215" s="15" t="n"/>
    </row>
    <row r="216">
      <c r="A216" s="12" t="inlineStr">
        <is>
          <t>Global Health Ltd.</t>
        </is>
      </c>
      <c r="B216" s="30" t="inlineStr">
        <is>
          <t>INE474Q01031</t>
        </is>
      </c>
      <c r="C216" s="30" t="inlineStr">
        <is>
          <t>Healthcare Services</t>
        </is>
      </c>
      <c r="D216" s="13" t="n">
        <v>924</v>
      </c>
      <c r="E216" s="14" t="n">
        <v>12.12</v>
      </c>
      <c r="F216" s="15" t="n">
        <v>0.0015</v>
      </c>
      <c r="G216" s="15" t="n"/>
    </row>
    <row r="217">
      <c r="A217" s="12" t="inlineStr">
        <is>
          <t>GlaxoSmithKline Pharmaceuticals Ltd.</t>
        </is>
      </c>
      <c r="B217" s="30" t="inlineStr">
        <is>
          <t>INE159A01016</t>
        </is>
      </c>
      <c r="C217" s="30" t="inlineStr">
        <is>
          <t>Pharmaceuticals &amp; Biotechnology</t>
        </is>
      </c>
      <c r="D217" s="13" t="n">
        <v>454</v>
      </c>
      <c r="E217" s="14" t="n">
        <v>11.89</v>
      </c>
      <c r="F217" s="15" t="n">
        <v>0.0014</v>
      </c>
      <c r="G217" s="15" t="n"/>
    </row>
    <row r="218">
      <c r="A218" s="12" t="inlineStr">
        <is>
          <t>Jindal Steel Ltd.</t>
        </is>
      </c>
      <c r="B218" s="30" t="inlineStr">
        <is>
          <t>INE749A01030</t>
        </is>
      </c>
      <c r="C218" s="30" t="inlineStr">
        <is>
          <t>Ferrous Metals</t>
        </is>
      </c>
      <c r="D218" s="13" t="n">
        <v>1092</v>
      </c>
      <c r="E218" s="14" t="n">
        <v>11.65</v>
      </c>
      <c r="F218" s="15" t="n">
        <v>0.0014</v>
      </c>
      <c r="G218" s="15" t="n"/>
    </row>
    <row r="219">
      <c r="A219" s="12" t="inlineStr">
        <is>
          <t>Shree Cement Ltd.</t>
        </is>
      </c>
      <c r="B219" s="30" t="inlineStr">
        <is>
          <t>INE070A01015</t>
        </is>
      </c>
      <c r="C219" s="30" t="inlineStr">
        <is>
          <t>Cement &amp; Cement Products</t>
        </is>
      </c>
      <c r="D219" s="13" t="n">
        <v>41</v>
      </c>
      <c r="E219" s="14" t="n">
        <v>11.61</v>
      </c>
      <c r="F219" s="15" t="n">
        <v>0.0014</v>
      </c>
      <c r="G219" s="15" t="n"/>
    </row>
    <row r="220">
      <c r="A220" s="12" t="inlineStr">
        <is>
          <t>Tata Investment Corporation Ltd.</t>
        </is>
      </c>
      <c r="B220" s="30" t="inlineStr">
        <is>
          <t>INE672A01026</t>
        </is>
      </c>
      <c r="C220" s="30" t="inlineStr">
        <is>
          <t>Finance</t>
        </is>
      </c>
      <c r="D220" s="13" t="n">
        <v>1423</v>
      </c>
      <c r="E220" s="14" t="n">
        <v>11.37</v>
      </c>
      <c r="F220" s="15" t="n">
        <v>0.0014</v>
      </c>
      <c r="G220" s="15" t="n"/>
    </row>
    <row r="221">
      <c r="A221" s="12" t="inlineStr">
        <is>
          <t>Ajanta Pharma Ltd.</t>
        </is>
      </c>
      <c r="B221" s="30" t="inlineStr">
        <is>
          <t>INE031B01049</t>
        </is>
      </c>
      <c r="C221" s="30" t="inlineStr">
        <is>
          <t>Pharmaceuticals &amp; Biotechnology</t>
        </is>
      </c>
      <c r="D221" s="13" t="n">
        <v>461</v>
      </c>
      <c r="E221" s="14" t="n">
        <v>11.37</v>
      </c>
      <c r="F221" s="15" t="n">
        <v>0.0014</v>
      </c>
      <c r="G221" s="15" t="n"/>
    </row>
    <row r="222">
      <c r="A222" s="12" t="inlineStr">
        <is>
          <t>Havells India Ltd.</t>
        </is>
      </c>
      <c r="B222" s="30" t="inlineStr">
        <is>
          <t>INE176B01034</t>
        </is>
      </c>
      <c r="C222" s="30" t="inlineStr">
        <is>
          <t>Consumer Durables</t>
        </is>
      </c>
      <c r="D222" s="13" t="n">
        <v>737</v>
      </c>
      <c r="E222" s="14" t="n">
        <v>11.01</v>
      </c>
      <c r="F222" s="15" t="n">
        <v>0.0013</v>
      </c>
      <c r="G222" s="15" t="n"/>
    </row>
    <row r="223">
      <c r="A223" s="12" t="inlineStr">
        <is>
          <t>Endurance Technologies Ltd.</t>
        </is>
      </c>
      <c r="B223" s="30" t="inlineStr">
        <is>
          <t>INE913H01037</t>
        </is>
      </c>
      <c r="C223" s="30" t="inlineStr">
        <is>
          <t>Auto Components</t>
        </is>
      </c>
      <c r="D223" s="13" t="n">
        <v>387</v>
      </c>
      <c r="E223" s="14" t="n">
        <v>10.99</v>
      </c>
      <c r="F223" s="15" t="n">
        <v>0.0013</v>
      </c>
      <c r="G223" s="15" t="n"/>
    </row>
    <row r="224">
      <c r="A224" s="12" t="inlineStr">
        <is>
          <t>Torrent Pharmaceuticals Ltd.</t>
        </is>
      </c>
      <c r="B224" s="30" t="inlineStr">
        <is>
          <t>INE685A01028</t>
        </is>
      </c>
      <c r="C224" s="30" t="inlineStr">
        <is>
          <t>Pharmaceuticals &amp; Biotechnology</t>
        </is>
      </c>
      <c r="D224" s="13" t="n">
        <v>308</v>
      </c>
      <c r="E224" s="14" t="n">
        <v>10.97</v>
      </c>
      <c r="F224" s="15" t="n">
        <v>0.0013</v>
      </c>
      <c r="G224" s="15" t="n"/>
    </row>
    <row r="225">
      <c r="A225" s="12" t="inlineStr">
        <is>
          <t>NTPC Green Energy Ltd.</t>
        </is>
      </c>
      <c r="B225" s="30" t="inlineStr">
        <is>
          <t>INE0ONG01011</t>
        </is>
      </c>
      <c r="C225" s="30" t="inlineStr">
        <is>
          <t>Power</t>
        </is>
      </c>
      <c r="D225" s="13" t="n">
        <v>10172</v>
      </c>
      <c r="E225" s="14" t="n">
        <v>10.49</v>
      </c>
      <c r="F225" s="15" t="n">
        <v>0.0013</v>
      </c>
      <c r="G225" s="15" t="n"/>
    </row>
    <row r="226">
      <c r="A226" s="12" t="inlineStr">
        <is>
          <t>Ambuja Cements Ltd.</t>
        </is>
      </c>
      <c r="B226" s="30" t="inlineStr">
        <is>
          <t>INE079A01024</t>
        </is>
      </c>
      <c r="C226" s="30" t="inlineStr">
        <is>
          <t>Cement &amp; Cement Products</t>
        </is>
      </c>
      <c r="D226" s="13" t="n">
        <v>1833</v>
      </c>
      <c r="E226" s="14" t="n">
        <v>10.36</v>
      </c>
      <c r="F226" s="15" t="n">
        <v>0.0013</v>
      </c>
      <c r="G226" s="15" t="n"/>
    </row>
    <row r="227">
      <c r="A227" s="12" t="inlineStr">
        <is>
          <t>Adani Green Energy Ltd.</t>
        </is>
      </c>
      <c r="B227" s="30" t="inlineStr">
        <is>
          <t>INE364U01010</t>
        </is>
      </c>
      <c r="C227" s="30" t="inlineStr">
        <is>
          <t>Power</t>
        </is>
      </c>
      <c r="D227" s="13" t="n">
        <v>897</v>
      </c>
      <c r="E227" s="14" t="n">
        <v>10.23</v>
      </c>
      <c r="F227" s="15" t="n">
        <v>0.0012</v>
      </c>
      <c r="G227" s="15" t="n"/>
    </row>
    <row r="228">
      <c r="A228" s="12" t="inlineStr">
        <is>
          <t>JSW Infrastructure Ltd.</t>
        </is>
      </c>
      <c r="B228" s="30" t="inlineStr">
        <is>
          <t>INE880J01026</t>
        </is>
      </c>
      <c r="C228" s="30" t="inlineStr">
        <is>
          <t>Transport Infrastructure</t>
        </is>
      </c>
      <c r="D228" s="13" t="n">
        <v>3527</v>
      </c>
      <c r="E228" s="14" t="n">
        <v>10.22</v>
      </c>
      <c r="F228" s="15" t="n">
        <v>0.0012</v>
      </c>
      <c r="G228" s="15" t="n"/>
    </row>
    <row r="229">
      <c r="A229" s="12" t="inlineStr">
        <is>
          <t>Bank of Maharashtra</t>
        </is>
      </c>
      <c r="B229" s="30" t="inlineStr">
        <is>
          <t>INE457A01014</t>
        </is>
      </c>
      <c r="C229" s="30" t="inlineStr">
        <is>
          <t>Banks</t>
        </is>
      </c>
      <c r="D229" s="13" t="n">
        <v>17231</v>
      </c>
      <c r="E229" s="14" t="n">
        <v>10.17</v>
      </c>
      <c r="F229" s="15" t="n">
        <v>0.0012</v>
      </c>
      <c r="G229" s="15" t="n"/>
    </row>
    <row r="230">
      <c r="A230" s="12" t="inlineStr">
        <is>
          <t>Hyundai Motor India Ltd.</t>
        </is>
      </c>
      <c r="B230" s="30" t="inlineStr">
        <is>
          <t>INE0V6F01027</t>
        </is>
      </c>
      <c r="C230" s="30" t="inlineStr">
        <is>
          <t>Automobiles</t>
        </is>
      </c>
      <c r="D230" s="13" t="n">
        <v>416</v>
      </c>
      <c r="E230" s="14" t="n">
        <v>10.14</v>
      </c>
      <c r="F230" s="15" t="n">
        <v>0.0012</v>
      </c>
      <c r="G230" s="15" t="n"/>
    </row>
    <row r="231">
      <c r="A231" s="12" t="inlineStr">
        <is>
          <t>Adani Energy Solutions Ltd.</t>
        </is>
      </c>
      <c r="B231" s="30" t="inlineStr">
        <is>
          <t>INE931S01010</t>
        </is>
      </c>
      <c r="C231" s="30" t="inlineStr">
        <is>
          <t>Power</t>
        </is>
      </c>
      <c r="D231" s="13" t="n">
        <v>1014</v>
      </c>
      <c r="E231" s="14" t="n">
        <v>10</v>
      </c>
      <c r="F231" s="15" t="n">
        <v>0.0012</v>
      </c>
      <c r="G231" s="15" t="n"/>
    </row>
    <row r="232">
      <c r="A232" s="12" t="inlineStr">
        <is>
          <t>Hexaware Technologies Ltd.</t>
        </is>
      </c>
      <c r="B232" s="30" t="inlineStr">
        <is>
          <t>INE093A01041</t>
        </is>
      </c>
      <c r="C232" s="30" t="inlineStr">
        <is>
          <t>IT - Software</t>
        </is>
      </c>
      <c r="D232" s="13" t="n">
        <v>1453</v>
      </c>
      <c r="E232" s="14" t="n">
        <v>9.99</v>
      </c>
      <c r="F232" s="15" t="n">
        <v>0.0012</v>
      </c>
      <c r="G232" s="15" t="n"/>
    </row>
    <row r="233">
      <c r="A233" s="12" t="inlineStr">
        <is>
          <t>AWL Agri Business Ltd.</t>
        </is>
      </c>
      <c r="B233" s="30" t="inlineStr">
        <is>
          <t>INE699H01024</t>
        </is>
      </c>
      <c r="C233" s="30" t="inlineStr">
        <is>
          <t>Agricultural Food &amp; other Products</t>
        </is>
      </c>
      <c r="D233" s="13" t="n">
        <v>3609</v>
      </c>
      <c r="E233" s="14" t="n">
        <v>9.92</v>
      </c>
      <c r="F233" s="15" t="n">
        <v>0.0012</v>
      </c>
      <c r="G233" s="15" t="n"/>
    </row>
    <row r="234">
      <c r="A234" s="12" t="inlineStr">
        <is>
          <t>Solar Industries India Ltd.</t>
        </is>
      </c>
      <c r="B234" s="30" t="inlineStr">
        <is>
          <t>INE343H01029</t>
        </is>
      </c>
      <c r="C234" s="30" t="inlineStr">
        <is>
          <t>Chemicals &amp; Petrochemicals</t>
        </is>
      </c>
      <c r="D234" s="13" t="n">
        <v>71</v>
      </c>
      <c r="E234" s="14" t="n">
        <v>9.85</v>
      </c>
      <c r="F234" s="15" t="n">
        <v>0.0012</v>
      </c>
      <c r="G234" s="15" t="n"/>
    </row>
    <row r="235">
      <c r="A235" s="12" t="inlineStr">
        <is>
          <t>Lodha Developers Ltd.</t>
        </is>
      </c>
      <c r="B235" s="30" t="inlineStr">
        <is>
          <t>INE670K01029</t>
        </is>
      </c>
      <c r="C235" s="30" t="inlineStr">
        <is>
          <t>Realty</t>
        </is>
      </c>
      <c r="D235" s="13" t="n">
        <v>820</v>
      </c>
      <c r="E235" s="14" t="n">
        <v>9.82</v>
      </c>
      <c r="F235" s="15" t="n">
        <v>0.0012</v>
      </c>
      <c r="G235" s="15" t="n"/>
    </row>
    <row r="236">
      <c r="A236" s="12" t="inlineStr">
        <is>
          <t>IRB Infrastructure Developers Ltd.</t>
        </is>
      </c>
      <c r="B236" s="30" t="inlineStr">
        <is>
          <t>INE821I01022</t>
        </is>
      </c>
      <c r="C236" s="30" t="inlineStr">
        <is>
          <t>Construction</t>
        </is>
      </c>
      <c r="D236" s="13" t="n">
        <v>21726</v>
      </c>
      <c r="E236" s="14" t="n">
        <v>9.73</v>
      </c>
      <c r="F236" s="15" t="n">
        <v>0.0012</v>
      </c>
      <c r="G236" s="15" t="n"/>
    </row>
    <row r="237">
      <c r="A237" s="12" t="inlineStr">
        <is>
          <t>NLC India Ltd.</t>
        </is>
      </c>
      <c r="B237" s="30" t="inlineStr">
        <is>
          <t>INE589A01014</t>
        </is>
      </c>
      <c r="C237" s="30" t="inlineStr">
        <is>
          <t>Power</t>
        </is>
      </c>
      <c r="D237" s="13" t="n">
        <v>3573</v>
      </c>
      <c r="E237" s="14" t="n">
        <v>9.369999999999999</v>
      </c>
      <c r="F237" s="15" t="n">
        <v>0.0011</v>
      </c>
      <c r="G237" s="15" t="n"/>
    </row>
    <row r="238">
      <c r="A238" s="12" t="inlineStr">
        <is>
          <t>Bosch Ltd.</t>
        </is>
      </c>
      <c r="B238" s="30" t="inlineStr">
        <is>
          <t>INE323A01026</t>
        </is>
      </c>
      <c r="C238" s="30" t="inlineStr">
        <is>
          <t>Auto Components</t>
        </is>
      </c>
      <c r="D238" s="13" t="n">
        <v>24</v>
      </c>
      <c r="E238" s="14" t="n">
        <v>8.94</v>
      </c>
      <c r="F238" s="15" t="n">
        <v>0.0011</v>
      </c>
      <c r="G238" s="15" t="n"/>
    </row>
    <row r="239">
      <c r="A239" s="12" t="inlineStr">
        <is>
          <t>3M India Ltd.</t>
        </is>
      </c>
      <c r="B239" s="30" t="inlineStr">
        <is>
          <t>INE470A01017</t>
        </is>
      </c>
      <c r="C239" s="30" t="inlineStr">
        <is>
          <t>Diversified</t>
        </is>
      </c>
      <c r="D239" s="13" t="n">
        <v>29</v>
      </c>
      <c r="E239" s="14" t="n">
        <v>8.57</v>
      </c>
      <c r="F239" s="15" t="n">
        <v>0.001</v>
      </c>
      <c r="G239" s="15" t="n"/>
    </row>
    <row r="240">
      <c r="A240" s="12" t="inlineStr">
        <is>
          <t>Honeywell Automation India Ltd.</t>
        </is>
      </c>
      <c r="B240" s="30" t="inlineStr">
        <is>
          <t>INE671A01010</t>
        </is>
      </c>
      <c r="C240" s="30" t="inlineStr">
        <is>
          <t>Industrial Manufacturing</t>
        </is>
      </c>
      <c r="D240" s="13" t="n">
        <v>23</v>
      </c>
      <c r="E240" s="14" t="n">
        <v>8.390000000000001</v>
      </c>
      <c r="F240" s="15" t="n">
        <v>0.001</v>
      </c>
      <c r="G240" s="15" t="n"/>
    </row>
    <row r="241">
      <c r="A241" s="12" t="inlineStr">
        <is>
          <t>JSW Energy Ltd.</t>
        </is>
      </c>
      <c r="B241" s="30" t="inlineStr">
        <is>
          <t>INE121E01018</t>
        </is>
      </c>
      <c r="C241" s="30" t="inlineStr">
        <is>
          <t>Power</t>
        </is>
      </c>
      <c r="D241" s="13" t="n">
        <v>1568</v>
      </c>
      <c r="E241" s="14" t="n">
        <v>8.27</v>
      </c>
      <c r="F241" s="15" t="n">
        <v>0.001</v>
      </c>
      <c r="G241" s="15" t="n"/>
    </row>
    <row r="242">
      <c r="A242" s="12" t="inlineStr">
        <is>
          <t>Siemens Energy India Ltd.</t>
        </is>
      </c>
      <c r="B242" s="30" t="inlineStr">
        <is>
          <t>INE1NPP01017</t>
        </is>
      </c>
      <c r="C242" s="30" t="inlineStr">
        <is>
          <t>Electrical Equipment</t>
        </is>
      </c>
      <c r="D242" s="13" t="n">
        <v>259</v>
      </c>
      <c r="E242" s="14" t="n">
        <v>8.25</v>
      </c>
      <c r="F242" s="15" t="n">
        <v>0.001</v>
      </c>
      <c r="G242" s="15" t="n"/>
    </row>
    <row r="243">
      <c r="A243" s="12" t="inlineStr">
        <is>
          <t>Siemens Ltd.</t>
        </is>
      </c>
      <c r="B243" s="30" t="inlineStr">
        <is>
          <t>INE003A01024</t>
        </is>
      </c>
      <c r="C243" s="30" t="inlineStr">
        <is>
          <t>Electrical Equipment</t>
        </is>
      </c>
      <c r="D243" s="13" t="n">
        <v>259</v>
      </c>
      <c r="E243" s="14" t="n">
        <v>8.02</v>
      </c>
      <c r="F243" s="15" t="n">
        <v>0.001</v>
      </c>
      <c r="G243" s="15" t="n"/>
    </row>
    <row r="244">
      <c r="A244" s="12" t="inlineStr">
        <is>
          <t>ABB India Ltd.</t>
        </is>
      </c>
      <c r="B244" s="30" t="inlineStr">
        <is>
          <t>INE117A01022</t>
        </is>
      </c>
      <c r="C244" s="30" t="inlineStr">
        <is>
          <t>Electrical Equipment</t>
        </is>
      </c>
      <c r="D244" s="13" t="n">
        <v>152</v>
      </c>
      <c r="E244" s="14" t="n">
        <v>7.93</v>
      </c>
      <c r="F244" s="15" t="n">
        <v>0.001</v>
      </c>
      <c r="G244" s="15" t="n"/>
    </row>
    <row r="245">
      <c r="A245" s="12" t="inlineStr">
        <is>
          <t>Gujarat Gas Ltd.</t>
        </is>
      </c>
      <c r="B245" s="30" t="inlineStr">
        <is>
          <t>INE844O01030</t>
        </is>
      </c>
      <c r="C245" s="30" t="inlineStr">
        <is>
          <t>Gas</t>
        </is>
      </c>
      <c r="D245" s="13" t="n">
        <v>1886</v>
      </c>
      <c r="E245" s="14" t="n">
        <v>7.68</v>
      </c>
      <c r="F245" s="15" t="n">
        <v>0.0009</v>
      </c>
      <c r="G245" s="15" t="n"/>
    </row>
    <row r="246">
      <c r="A246" s="12" t="inlineStr">
        <is>
          <t>Zydus Lifesciences Ltd.</t>
        </is>
      </c>
      <c r="B246" s="30" t="inlineStr">
        <is>
          <t>INE010B01027</t>
        </is>
      </c>
      <c r="C246" s="30" t="inlineStr">
        <is>
          <t>Pharmaceuticals &amp; Biotechnology</t>
        </is>
      </c>
      <c r="D246" s="13" t="n">
        <v>731</v>
      </c>
      <c r="E246" s="14" t="n">
        <v>7.12</v>
      </c>
      <c r="F246" s="15" t="n">
        <v>0.0009</v>
      </c>
      <c r="G246" s="15" t="n"/>
    </row>
    <row r="247">
      <c r="A247" s="12" t="inlineStr">
        <is>
          <t>SJVN Ltd.</t>
        </is>
      </c>
      <c r="B247" s="30" t="inlineStr">
        <is>
          <t>INE002L01015</t>
        </is>
      </c>
      <c r="C247" s="30" t="inlineStr">
        <is>
          <t>Power</t>
        </is>
      </c>
      <c r="D247" s="13" t="n">
        <v>7833</v>
      </c>
      <c r="E247" s="14" t="n">
        <v>6.9</v>
      </c>
      <c r="F247" s="15" t="n">
        <v>0.0008</v>
      </c>
      <c r="G247" s="15" t="n"/>
    </row>
    <row r="248">
      <c r="A248" s="12" t="inlineStr">
        <is>
          <t>Indian Railway Finance Corporation Ltd.</t>
        </is>
      </c>
      <c r="B248" s="30" t="inlineStr">
        <is>
          <t>INE053F01010</t>
        </is>
      </c>
      <c r="C248" s="30" t="inlineStr">
        <is>
          <t>Finance</t>
        </is>
      </c>
      <c r="D248" s="13" t="n">
        <v>5228</v>
      </c>
      <c r="E248" s="14" t="n">
        <v>6.45</v>
      </c>
      <c r="F248" s="15" t="n">
        <v>0.0008</v>
      </c>
      <c r="G248" s="15" t="n"/>
    </row>
    <row r="249">
      <c r="A249" s="12" t="inlineStr">
        <is>
          <t>IDBI Bank Ltd.</t>
        </is>
      </c>
      <c r="B249" s="30" t="inlineStr">
        <is>
          <t>INE008A01015</t>
        </is>
      </c>
      <c r="C249" s="30" t="inlineStr">
        <is>
          <t>Banks</t>
        </is>
      </c>
      <c r="D249" s="13" t="n">
        <v>6140</v>
      </c>
      <c r="E249" s="14" t="n">
        <v>6.37</v>
      </c>
      <c r="F249" s="15" t="n">
        <v>0.0008</v>
      </c>
      <c r="G249" s="15" t="n"/>
    </row>
    <row r="250">
      <c r="A250" s="12" t="inlineStr">
        <is>
          <t>Fertilizers &amp; Chemicals Travancore Ltd.</t>
        </is>
      </c>
      <c r="B250" s="30" t="inlineStr">
        <is>
          <t>INE188A01015</t>
        </is>
      </c>
      <c r="C250" s="30" t="inlineStr">
        <is>
          <t>Fertilizers &amp; Agrochemicals</t>
        </is>
      </c>
      <c r="D250" s="13" t="n">
        <v>681</v>
      </c>
      <c r="E250" s="14" t="n">
        <v>6.15</v>
      </c>
      <c r="F250" s="15" t="n">
        <v>0.0007</v>
      </c>
      <c r="G250" s="15" t="n"/>
    </row>
    <row r="251">
      <c r="A251" s="12" t="inlineStr">
        <is>
          <t>Hindustan Zinc Ltd.</t>
        </is>
      </c>
      <c r="B251" s="30" t="inlineStr">
        <is>
          <t>INE267A01025</t>
        </is>
      </c>
      <c r="C251" s="30" t="inlineStr">
        <is>
          <t>Non - Ferrous Metals</t>
        </is>
      </c>
      <c r="D251" s="13" t="n">
        <v>1270</v>
      </c>
      <c r="E251" s="14" t="n">
        <v>6.05</v>
      </c>
      <c r="F251" s="15" t="n">
        <v>0.0007</v>
      </c>
      <c r="G251" s="15" t="n"/>
    </row>
    <row r="252">
      <c r="A252" s="12" t="inlineStr">
        <is>
          <t>Mazagon Dock Shipbuilders Ltd.</t>
        </is>
      </c>
      <c r="B252" s="30" t="inlineStr">
        <is>
          <t>INE249Z01020</t>
        </is>
      </c>
      <c r="C252" s="30" t="inlineStr">
        <is>
          <t>Industrial Manufacturing</t>
        </is>
      </c>
      <c r="D252" s="13" t="n">
        <v>221</v>
      </c>
      <c r="E252" s="14" t="n">
        <v>6.03</v>
      </c>
      <c r="F252" s="15" t="n">
        <v>0.0007</v>
      </c>
      <c r="G252" s="15" t="n"/>
    </row>
    <row r="253">
      <c r="A253" s="12" t="inlineStr">
        <is>
          <t>Life Insurance Corporation of India</t>
        </is>
      </c>
      <c r="B253" s="30" t="inlineStr">
        <is>
          <t>INE0J1Y01017</t>
        </is>
      </c>
      <c r="C253" s="30" t="inlineStr">
        <is>
          <t>Insurance</t>
        </is>
      </c>
      <c r="D253" s="13" t="n">
        <v>650</v>
      </c>
      <c r="E253" s="14" t="n">
        <v>5.82</v>
      </c>
      <c r="F253" s="15" t="n">
        <v>0.0007</v>
      </c>
      <c r="G253" s="15" t="n"/>
    </row>
    <row r="254">
      <c r="A254" s="12" t="inlineStr">
        <is>
          <t>Godrej Industries Ltd.</t>
        </is>
      </c>
      <c r="B254" s="30" t="inlineStr">
        <is>
          <t>INE233A01035</t>
        </is>
      </c>
      <c r="C254" s="30" t="inlineStr">
        <is>
          <t>Diversified</t>
        </is>
      </c>
      <c r="D254" s="13" t="n">
        <v>484</v>
      </c>
      <c r="E254" s="14" t="n">
        <v>5.35</v>
      </c>
      <c r="F254" s="15" t="n">
        <v>0.0005999999999999999</v>
      </c>
      <c r="G254" s="15" t="n"/>
    </row>
    <row r="255">
      <c r="A255" s="12" t="inlineStr">
        <is>
          <t>The New India Assurance Company Ltd.</t>
        </is>
      </c>
      <c r="B255" s="30" t="inlineStr">
        <is>
          <t>INE470Y01017</t>
        </is>
      </c>
      <c r="C255" s="30" t="inlineStr">
        <is>
          <t>Insurance</t>
        </is>
      </c>
      <c r="D255" s="13" t="n">
        <v>2637</v>
      </c>
      <c r="E255" s="14" t="n">
        <v>4.93</v>
      </c>
      <c r="F255" s="15" t="n">
        <v>0.0005999999999999999</v>
      </c>
      <c r="G255" s="15" t="n"/>
    </row>
    <row r="256">
      <c r="A256" s="12" t="inlineStr">
        <is>
          <t>Indian Overseas Bank</t>
        </is>
      </c>
      <c r="B256" s="30" t="inlineStr">
        <is>
          <t>INE565A01014</t>
        </is>
      </c>
      <c r="C256" s="30" t="inlineStr">
        <is>
          <t>Banks</t>
        </is>
      </c>
      <c r="D256" s="13" t="n">
        <v>11400</v>
      </c>
      <c r="E256" s="14" t="n">
        <v>4.57</v>
      </c>
      <c r="F256" s="15" t="n">
        <v>0.0005999999999999999</v>
      </c>
      <c r="G256" s="15" t="n"/>
    </row>
    <row r="257">
      <c r="A257" s="12" t="inlineStr">
        <is>
          <t>UCO Bank</t>
        </is>
      </c>
      <c r="B257" s="30" t="inlineStr">
        <is>
          <t>INE691A01018</t>
        </is>
      </c>
      <c r="C257" s="30" t="inlineStr">
        <is>
          <t>Banks</t>
        </is>
      </c>
      <c r="D257" s="13" t="n">
        <v>12457</v>
      </c>
      <c r="E257" s="14" t="n">
        <v>4.14</v>
      </c>
      <c r="F257" s="15" t="n">
        <v>0.0005</v>
      </c>
      <c r="G257" s="15" t="n"/>
    </row>
    <row r="258">
      <c r="A258" s="12" t="inlineStr">
        <is>
          <t>Bajaj Housing Finance Ltd.</t>
        </is>
      </c>
      <c r="B258" s="30" t="inlineStr">
        <is>
          <t>INE377Y01014</t>
        </is>
      </c>
      <c r="C258" s="30" t="inlineStr">
        <is>
          <t>Finance</t>
        </is>
      </c>
      <c r="D258" s="13" t="n">
        <v>2724</v>
      </c>
      <c r="E258" s="14" t="n">
        <v>3</v>
      </c>
      <c r="F258" s="15" t="n">
        <v>0.0004</v>
      </c>
      <c r="G258" s="15" t="n"/>
    </row>
    <row r="259">
      <c r="A259" s="16" t="inlineStr">
        <is>
          <t>Sub Total</t>
        </is>
      </c>
      <c r="B259" s="31" t="n"/>
      <c r="C259" s="31" t="n"/>
      <c r="D259" s="17" t="n"/>
      <c r="E259" s="37">
        <f>SUM(E8:E258)</f>
        <v/>
      </c>
      <c r="F259" s="38">
        <f>SUM(F8:F258)</f>
        <v/>
      </c>
      <c r="G259" s="20" t="n"/>
    </row>
    <row r="260">
      <c r="A260" s="12" t="n"/>
      <c r="B260" s="30" t="n"/>
      <c r="C260" s="30" t="n"/>
      <c r="D260" s="13" t="n"/>
      <c r="E260" s="14" t="n"/>
      <c r="F260" s="15" t="n"/>
      <c r="G260" s="15" t="n"/>
    </row>
    <row r="261">
      <c r="A261" s="21" t="inlineStr">
        <is>
          <t>TOTAL</t>
        </is>
      </c>
      <c r="B261" s="32" t="n"/>
      <c r="C261" s="32" t="n"/>
      <c r="D261" s="22" t="n"/>
      <c r="E261" s="37" t="n">
        <v>8266.74</v>
      </c>
      <c r="F261" s="38" t="n">
        <v>0.9991</v>
      </c>
      <c r="G261" s="20" t="n"/>
    </row>
    <row r="262">
      <c r="A262" s="12" t="n"/>
      <c r="B262" s="30" t="n"/>
      <c r="C262" s="30" t="n"/>
      <c r="D262" s="13" t="n"/>
      <c r="E262" s="14" t="n"/>
      <c r="F262" s="15" t="n"/>
      <c r="G262" s="15" t="n"/>
    </row>
    <row r="263">
      <c r="A263" s="12" t="n"/>
      <c r="B263" s="30" t="n"/>
      <c r="C263" s="30" t="n"/>
      <c r="D263" s="13" t="n"/>
      <c r="E263" s="14" t="n"/>
      <c r="F263" s="15" t="n"/>
      <c r="G263" s="15" t="n"/>
    </row>
    <row r="264">
      <c r="A264" s="16" t="inlineStr">
        <is>
          <t>TREPS / Reverse Repo</t>
        </is>
      </c>
      <c r="B264" s="30" t="n"/>
      <c r="C264" s="30" t="n"/>
      <c r="D264" s="13" t="n"/>
      <c r="E264" s="14" t="n"/>
      <c r="F264" s="15" t="n"/>
      <c r="G264" s="15" t="n"/>
    </row>
    <row r="265">
      <c r="A265" s="12" t="inlineStr">
        <is>
          <t>Clearing Corporation of India Ltd.</t>
        </is>
      </c>
      <c r="B265" s="30" t="n"/>
      <c r="C265" s="30" t="n"/>
      <c r="D265" s="13" t="n"/>
      <c r="E265" s="14" t="n">
        <v>6</v>
      </c>
      <c r="F265" s="15" t="n">
        <v>0.0007</v>
      </c>
      <c r="G265" s="15" t="n">
        <v>0.05596</v>
      </c>
    </row>
    <row r="266">
      <c r="A266" s="16" t="inlineStr">
        <is>
          <t>Sub Total</t>
        </is>
      </c>
      <c r="B266" s="31" t="n"/>
      <c r="C266" s="31" t="n"/>
      <c r="D266" s="17" t="n"/>
      <c r="E266" s="37" t="n">
        <v>6</v>
      </c>
      <c r="F266" s="38" t="n">
        <v>0.0007</v>
      </c>
      <c r="G266" s="20" t="n"/>
    </row>
    <row r="267">
      <c r="A267" s="12" t="n"/>
      <c r="B267" s="30" t="n"/>
      <c r="C267" s="30" t="n"/>
      <c r="D267" s="13" t="n"/>
      <c r="E267" s="14" t="n"/>
      <c r="F267" s="15" t="n"/>
      <c r="G267" s="15" t="n"/>
    </row>
    <row r="268">
      <c r="A268" s="21" t="inlineStr">
        <is>
          <t>TOTAL</t>
        </is>
      </c>
      <c r="B268" s="32" t="n"/>
      <c r="C268" s="32" t="n"/>
      <c r="D268" s="22" t="n"/>
      <c r="E268" s="18" t="n">
        <v>6</v>
      </c>
      <c r="F268" s="19" t="n">
        <v>0.0007</v>
      </c>
      <c r="G268" s="20" t="n"/>
    </row>
    <row r="269">
      <c r="A269" s="12" t="inlineStr">
        <is>
          <t>Accrued Interest</t>
        </is>
      </c>
      <c r="B269" s="30" t="n"/>
      <c r="C269" s="30" t="n"/>
      <c r="D269" s="13" t="n"/>
      <c r="E269" s="14" t="n">
        <v>0.0009195</v>
      </c>
      <c r="F269" s="15" t="n">
        <v>0</v>
      </c>
      <c r="G269" s="15" t="n"/>
    </row>
    <row r="270">
      <c r="A270" s="12" t="inlineStr">
        <is>
          <t>Net Receivables/(Payables)</t>
        </is>
      </c>
      <c r="B270" s="30" t="n"/>
      <c r="C270" s="30" t="n"/>
      <c r="D270" s="13" t="n"/>
      <c r="E270" s="23" t="n">
        <v>-0.1609195</v>
      </c>
      <c r="F270" s="15" t="n">
        <v>0.0002</v>
      </c>
      <c r="G270" s="15" t="n">
        <v>0.05596</v>
      </c>
    </row>
    <row r="271">
      <c r="A271" s="25" t="inlineStr">
        <is>
          <t>GRAND TOTAL</t>
        </is>
      </c>
      <c r="B271" s="33" t="n"/>
      <c r="C271" s="33" t="n"/>
      <c r="D271" s="26" t="n"/>
      <c r="E271" s="27" t="n">
        <v>8272.58</v>
      </c>
      <c r="F271" s="28" t="n">
        <v>1</v>
      </c>
      <c r="G271" s="28" t="n"/>
    </row>
    <row r="276">
      <c r="A276" s="80" t="inlineStr">
        <is>
          <t>Notes:</t>
        </is>
      </c>
    </row>
    <row r="277">
      <c r="A277" s="48" t="inlineStr">
        <is>
          <t>1. Security in default beyond its maturiy date</t>
        </is>
      </c>
      <c r="B277" s="34" t="inlineStr">
        <is>
          <t>NIL</t>
        </is>
      </c>
    </row>
    <row r="278">
      <c r="A278" t="inlineStr">
        <is>
          <t>2. NAV at the beginning of the period (Rs. per unit)</t>
        </is>
      </c>
    </row>
    <row r="279">
      <c r="A279" t="inlineStr">
        <is>
          <t>Plan /option (Face Value 16.0624)</t>
        </is>
      </c>
      <c r="B279" t="inlineStr">
        <is>
          <t>As on</t>
        </is>
      </c>
      <c r="C279" t="inlineStr">
        <is>
          <t>As on</t>
        </is>
      </c>
    </row>
    <row r="280">
      <c r="B280" s="49" t="n">
        <v>45930</v>
      </c>
      <c r="C280" s="49" t="n">
        <v>45961</v>
      </c>
    </row>
    <row r="281">
      <c r="A281" t="inlineStr">
        <is>
          <t>Regular Plan  Growth Option</t>
        </is>
      </c>
      <c r="B281" t="n">
        <v>15.9218</v>
      </c>
      <c r="C281" t="n">
        <v>16.6324</v>
      </c>
    </row>
    <row r="283">
      <c r="A283" t="inlineStr">
        <is>
          <t xml:space="preserve">3. Total Dividend (Net) declared during the month </t>
        </is>
      </c>
      <c r="B283" s="34" t="inlineStr">
        <is>
          <t>NIL</t>
        </is>
      </c>
    </row>
    <row r="284">
      <c r="A284" t="inlineStr">
        <is>
          <t>4. Bonus was declared during the month</t>
        </is>
      </c>
      <c r="B284" s="34" t="inlineStr">
        <is>
          <t>NIL</t>
        </is>
      </c>
    </row>
    <row r="285" ht="29" customHeight="1">
      <c r="A285" s="48" t="inlineStr">
        <is>
          <t>5. Investment in Repo of Corporate Debt Securities during the month ended October 31, 2025</t>
        </is>
      </c>
      <c r="B285" s="34" t="inlineStr">
        <is>
          <t>NIL</t>
        </is>
      </c>
    </row>
    <row r="286" ht="29" customHeight="1">
      <c r="A286" s="48" t="inlineStr">
        <is>
          <t>6. Investment in foreign securities/ADRs/GDRs at the end of the month</t>
        </is>
      </c>
      <c r="B286" s="34" t="inlineStr">
        <is>
          <t>NIL</t>
        </is>
      </c>
    </row>
    <row r="287">
      <c r="A287" t="inlineStr">
        <is>
          <t>7. Portfolio Turnover Ratio</t>
        </is>
      </c>
      <c r="B287" s="51" t="n">
        <v>0.0411</v>
      </c>
    </row>
    <row r="288" ht="43.5" customHeight="1">
      <c r="A288" s="48" t="inlineStr">
        <is>
          <t>8. Total gross exposure to derivative instruments (excluding reversed positions) at the end of the month (Rs. in Lakhs)</t>
        </is>
      </c>
      <c r="B288" s="34" t="inlineStr">
        <is>
          <t>NIL</t>
        </is>
      </c>
    </row>
    <row r="289">
      <c r="B289" s="34" t="n"/>
    </row>
    <row r="290" ht="29" customHeight="1">
      <c r="A290" s="48" t="inlineStr">
        <is>
          <t>9. Margin Deposits includes Margin money placed on derivatives other than margin money placed with bank</t>
        </is>
      </c>
      <c r="B290" s="34" t="inlineStr">
        <is>
          <t>NIL</t>
        </is>
      </c>
    </row>
    <row r="291" ht="29" customHeight="1">
      <c r="A291" s="48" t="inlineStr">
        <is>
          <t>10. Value of investment made by other schemes under same management (Rs. In Lakhs)</t>
        </is>
      </c>
      <c r="B291" t="n">
        <v>8161.5</v>
      </c>
    </row>
    <row r="292" ht="29" customHeight="1">
      <c r="A292" s="48" t="inlineStr">
        <is>
          <t>11. Number of instance of deviation In valuation of securities</t>
        </is>
      </c>
      <c r="B292" s="34" t="inlineStr">
        <is>
          <t>NIL</t>
        </is>
      </c>
    </row>
    <row r="293" ht="29" customHeight="1">
      <c r="A293" s="48" t="inlineStr">
        <is>
          <t>12. Total value and percentage of illiquid equity shares / securities</t>
        </is>
      </c>
      <c r="B293" s="34" t="inlineStr">
        <is>
          <t>NIL</t>
        </is>
      </c>
    </row>
    <row r="295" ht="70" customHeight="1">
      <c r="A295" s="82" t="inlineStr">
        <is>
          <t>Scheme Name</t>
        </is>
      </c>
      <c r="B295" s="82" t="inlineStr">
        <is>
          <t>Risk- O - Meter</t>
        </is>
      </c>
      <c r="C295" s="82" t="inlineStr">
        <is>
          <t>Benchmark of the Scheme</t>
        </is>
      </c>
      <c r="D295" s="82" t="inlineStr">
        <is>
          <t>Benchmark Risk-o-meter</t>
        </is>
      </c>
    </row>
    <row r="296" ht="70" customHeight="1">
      <c r="A296" s="82" t="inlineStr">
        <is>
          <t>Edelweiss Nifty LargeMidcap 250 ETF</t>
        </is>
      </c>
      <c r="B296" s="82" t="n"/>
      <c r="C296" s="82" t="inlineStr">
        <is>
          <t>Nifty LargeMidcap 250 Total Return Index</t>
        </is>
      </c>
      <c r="D296" s="82" t="n"/>
      <c r="E29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1.xml><?xml version="1.0" encoding="utf-8"?>
<worksheet xmlns="http://schemas.openxmlformats.org/spreadsheetml/2006/main">
  <sheetPr>
    <outlinePr summaryBelow="1" summaryRight="1"/>
    <pageSetUpPr/>
  </sheetPr>
  <dimension ref="A1:G118"/>
  <sheetViews>
    <sheetView showGridLines="0" workbookViewId="0">
      <pane ySplit="4" topLeftCell="A112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RECENTLY LISTED IPO FUND AS ON OCTOBER 31, 2025</t>
        </is>
      </c>
    </row>
    <row r="2" ht="19.5" customHeight="1">
      <c r="A2" s="81" t="inlineStr">
        <is>
          <t>(An open ended equity scheme following investment theme of investing in recently listed 100 companies or upcoming Initial Public Offer (IPOs).)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LG Electronics India Ltd.</t>
        </is>
      </c>
      <c r="B8" s="30" t="inlineStr">
        <is>
          <t>INE324D01010</t>
        </is>
      </c>
      <c r="C8" s="30" t="inlineStr">
        <is>
          <t>Consumer Durables</t>
        </is>
      </c>
      <c r="D8" s="13" t="n">
        <v>315000</v>
      </c>
      <c r="E8" s="14" t="n">
        <v>5240.34</v>
      </c>
      <c r="F8" s="15" t="n">
        <v>0.0541</v>
      </c>
      <c r="G8" s="15" t="n"/>
    </row>
    <row r="9">
      <c r="A9" s="12" t="inlineStr">
        <is>
          <t>Vishal Mega Mart Ltd</t>
        </is>
      </c>
      <c r="B9" s="30" t="inlineStr">
        <is>
          <t>INE01EA01019</t>
        </is>
      </c>
      <c r="C9" s="30" t="inlineStr">
        <is>
          <t>Retailing</t>
        </is>
      </c>
      <c r="D9" s="13" t="n">
        <v>3200000</v>
      </c>
      <c r="E9" s="14" t="n">
        <v>4630.08</v>
      </c>
      <c r="F9" s="15" t="n">
        <v>0.0478</v>
      </c>
      <c r="G9" s="15" t="n"/>
    </row>
    <row r="10">
      <c r="A10" s="12" t="inlineStr">
        <is>
          <t>Sai Life Sciences Ltd</t>
        </is>
      </c>
      <c r="B10" s="30" t="inlineStr">
        <is>
          <t>INE570L01029</t>
        </is>
      </c>
      <c r="C10" s="30" t="inlineStr">
        <is>
          <t>Pharmaceuticals &amp; Biotechnology</t>
        </is>
      </c>
      <c r="D10" s="13" t="n">
        <v>445000</v>
      </c>
      <c r="E10" s="14" t="n">
        <v>4085.99</v>
      </c>
      <c r="F10" s="15" t="n">
        <v>0.0422</v>
      </c>
      <c r="G10" s="15" t="n"/>
    </row>
    <row r="11">
      <c r="A11" s="12" t="inlineStr">
        <is>
          <t>Dr Agarwal's Health Care Ltd.</t>
        </is>
      </c>
      <c r="B11" s="30" t="inlineStr">
        <is>
          <t>INE943P01029</t>
        </is>
      </c>
      <c r="C11" s="30" t="inlineStr">
        <is>
          <t>Healthcare Services</t>
        </is>
      </c>
      <c r="D11" s="13" t="n">
        <v>770000</v>
      </c>
      <c r="E11" s="14" t="n">
        <v>3898.13</v>
      </c>
      <c r="F11" s="15" t="n">
        <v>0.0402</v>
      </c>
      <c r="G11" s="15" t="n"/>
    </row>
    <row r="12">
      <c r="A12" s="12" t="inlineStr">
        <is>
          <t>NTPC Green Energy Ltd.</t>
        </is>
      </c>
      <c r="B12" s="30" t="inlineStr">
        <is>
          <t>INE0ONG01011</t>
        </is>
      </c>
      <c r="C12" s="30" t="inlineStr">
        <is>
          <t>Power</t>
        </is>
      </c>
      <c r="D12" s="13" t="n">
        <v>3350000</v>
      </c>
      <c r="E12" s="14" t="n">
        <v>3455.19</v>
      </c>
      <c r="F12" s="15" t="n">
        <v>0.0357</v>
      </c>
      <c r="G12" s="15" t="n"/>
    </row>
    <row r="13">
      <c r="A13" s="12" t="inlineStr">
        <is>
          <t>Ather Energy Ltd.</t>
        </is>
      </c>
      <c r="B13" s="30" t="inlineStr">
        <is>
          <t>INE0LEZ01016</t>
        </is>
      </c>
      <c r="C13" s="30" t="inlineStr">
        <is>
          <t>Automobiles</t>
        </is>
      </c>
      <c r="D13" s="13" t="n">
        <v>467563</v>
      </c>
      <c r="E13" s="14" t="n">
        <v>3235.3</v>
      </c>
      <c r="F13" s="15" t="n">
        <v>0.0334</v>
      </c>
      <c r="G13" s="15" t="n"/>
    </row>
    <row r="14">
      <c r="A14" s="12" t="inlineStr">
        <is>
          <t>Tata Capital Ltd.</t>
        </is>
      </c>
      <c r="B14" s="30" t="inlineStr">
        <is>
          <t>INE976I01016</t>
        </is>
      </c>
      <c r="C14" s="30" t="inlineStr">
        <is>
          <t>Finance</t>
        </is>
      </c>
      <c r="D14" s="13" t="n">
        <v>921288</v>
      </c>
      <c r="E14" s="14" t="n">
        <v>3015.38</v>
      </c>
      <c r="F14" s="15" t="n">
        <v>0.0311</v>
      </c>
      <c r="G14" s="15" t="n"/>
    </row>
    <row r="15">
      <c r="A15" s="12" t="inlineStr">
        <is>
          <t>Swiggy Ltd.</t>
        </is>
      </c>
      <c r="B15" s="30" t="inlineStr">
        <is>
          <t>INE00H001014</t>
        </is>
      </c>
      <c r="C15" s="30" t="inlineStr">
        <is>
          <t>Retailing</t>
        </is>
      </c>
      <c r="D15" s="13" t="n">
        <v>732435</v>
      </c>
      <c r="E15" s="14" t="n">
        <v>3002.62</v>
      </c>
      <c r="F15" s="15" t="n">
        <v>0.031</v>
      </c>
      <c r="G15" s="15" t="n"/>
    </row>
    <row r="16">
      <c r="A16" s="12" t="inlineStr">
        <is>
          <t>HDB Financial Services Ltd.</t>
        </is>
      </c>
      <c r="B16" s="30" t="inlineStr">
        <is>
          <t>INE756I01012</t>
        </is>
      </c>
      <c r="C16" s="30" t="inlineStr">
        <is>
          <t>Finance</t>
        </is>
      </c>
      <c r="D16" s="13" t="n">
        <v>400001</v>
      </c>
      <c r="E16" s="14" t="n">
        <v>2925.21</v>
      </c>
      <c r="F16" s="15" t="n">
        <v>0.0302</v>
      </c>
      <c r="G16" s="15" t="n"/>
    </row>
    <row r="17">
      <c r="A17" s="12" t="inlineStr">
        <is>
          <t>Hexaware Technologies Ltd.</t>
        </is>
      </c>
      <c r="B17" s="30" t="inlineStr">
        <is>
          <t>INE093A01041</t>
        </is>
      </c>
      <c r="C17" s="30" t="inlineStr">
        <is>
          <t>IT - Software</t>
        </is>
      </c>
      <c r="D17" s="13" t="n">
        <v>420000</v>
      </c>
      <c r="E17" s="14" t="n">
        <v>2887.08</v>
      </c>
      <c r="F17" s="15" t="n">
        <v>0.0298</v>
      </c>
      <c r="G17" s="15" t="n"/>
    </row>
    <row r="18">
      <c r="A18" s="12" t="inlineStr">
        <is>
          <t>Canara Robeco Asset Mgmt Co Ltd.</t>
        </is>
      </c>
      <c r="B18" s="30" t="inlineStr">
        <is>
          <t>INE218I01013</t>
        </is>
      </c>
      <c r="C18" s="30" t="inlineStr">
        <is>
          <t>Capital Markets</t>
        </is>
      </c>
      <c r="D18" s="13" t="n">
        <v>787269</v>
      </c>
      <c r="E18" s="14" t="n">
        <v>2494.46</v>
      </c>
      <c r="F18" s="15" t="n">
        <v>0.0258</v>
      </c>
      <c r="G18" s="15" t="n"/>
    </row>
    <row r="19">
      <c r="A19" s="12" t="inlineStr">
        <is>
          <t>Anthem Biosciences Ltd.</t>
        </is>
      </c>
      <c r="B19" s="30" t="inlineStr">
        <is>
          <t>INE0CZ201020</t>
        </is>
      </c>
      <c r="C19" s="30" t="inlineStr">
        <is>
          <t>Pharmaceuticals &amp; Biotechnology</t>
        </is>
      </c>
      <c r="D19" s="13" t="n">
        <v>340000</v>
      </c>
      <c r="E19" s="14" t="n">
        <v>2414.34</v>
      </c>
      <c r="F19" s="15" t="n">
        <v>0.0249</v>
      </c>
      <c r="G19" s="15" t="n"/>
    </row>
    <row r="20">
      <c r="A20" s="12" t="inlineStr">
        <is>
          <t>Acme Solar Holdings Ltd.</t>
        </is>
      </c>
      <c r="B20" s="30" t="inlineStr">
        <is>
          <t>INE622W01025</t>
        </is>
      </c>
      <c r="C20" s="30" t="inlineStr">
        <is>
          <t>Power</t>
        </is>
      </c>
      <c r="D20" s="13" t="n">
        <v>800000</v>
      </c>
      <c r="E20" s="14" t="n">
        <v>2254.4</v>
      </c>
      <c r="F20" s="15" t="n">
        <v>0.0233</v>
      </c>
      <c r="G20" s="15" t="n"/>
    </row>
    <row r="21">
      <c r="A21" s="12" t="inlineStr">
        <is>
          <t>JSW Cement Ltd.</t>
        </is>
      </c>
      <c r="B21" s="30" t="inlineStr">
        <is>
          <t>INE718I01012</t>
        </is>
      </c>
      <c r="C21" s="30" t="inlineStr">
        <is>
          <t>Cement &amp; Cement Products</t>
        </is>
      </c>
      <c r="D21" s="13" t="n">
        <v>1600000</v>
      </c>
      <c r="E21" s="14" t="n">
        <v>2183.04</v>
      </c>
      <c r="F21" s="15" t="n">
        <v>0.0225</v>
      </c>
      <c r="G21" s="15" t="n"/>
    </row>
    <row r="22">
      <c r="A22" s="12" t="inlineStr">
        <is>
          <t>Sagility Ltd.</t>
        </is>
      </c>
      <c r="B22" s="30" t="inlineStr">
        <is>
          <t>INE0W2G01015</t>
        </is>
      </c>
      <c r="C22" s="30" t="inlineStr">
        <is>
          <t>IT - Services</t>
        </is>
      </c>
      <c r="D22" s="13" t="n">
        <v>4084268</v>
      </c>
      <c r="E22" s="14" t="n">
        <v>2145.87</v>
      </c>
      <c r="F22" s="15" t="n">
        <v>0.0222</v>
      </c>
      <c r="G22" s="15" t="n"/>
    </row>
    <row r="23">
      <c r="A23" s="12" t="inlineStr">
        <is>
          <t>Inventurus Knowledge Solutions Ltd.</t>
        </is>
      </c>
      <c r="B23" s="30" t="inlineStr">
        <is>
          <t>INE115Q01022</t>
        </is>
      </c>
      <c r="C23" s="30" t="inlineStr">
        <is>
          <t>IT - Services</t>
        </is>
      </c>
      <c r="D23" s="13" t="n">
        <v>123350</v>
      </c>
      <c r="E23" s="14" t="n">
        <v>2030.22</v>
      </c>
      <c r="F23" s="15" t="n">
        <v>0.021</v>
      </c>
      <c r="G23" s="15" t="n"/>
    </row>
    <row r="24">
      <c r="A24" s="12" t="inlineStr">
        <is>
          <t>Oswal Pumps Ltd.</t>
        </is>
      </c>
      <c r="B24" s="30" t="inlineStr">
        <is>
          <t>INE0BYP01024</t>
        </is>
      </c>
      <c r="C24" s="30" t="inlineStr">
        <is>
          <t>Industrial Products</t>
        </is>
      </c>
      <c r="D24" s="13" t="n">
        <v>270000</v>
      </c>
      <c r="E24" s="14" t="n">
        <v>1959.93</v>
      </c>
      <c r="F24" s="15" t="n">
        <v>0.0202</v>
      </c>
      <c r="G24" s="15" t="n"/>
    </row>
    <row r="25">
      <c r="A25" s="12" t="inlineStr">
        <is>
          <t>Hyundai Motor India Ltd.</t>
        </is>
      </c>
      <c r="B25" s="30" t="inlineStr">
        <is>
          <t>INE0V6F01027</t>
        </is>
      </c>
      <c r="C25" s="30" t="inlineStr">
        <is>
          <t>Automobiles</t>
        </is>
      </c>
      <c r="D25" s="13" t="n">
        <v>80000</v>
      </c>
      <c r="E25" s="14" t="n">
        <v>1950.96</v>
      </c>
      <c r="F25" s="15" t="n">
        <v>0.0201</v>
      </c>
      <c r="G25" s="15" t="n"/>
    </row>
    <row r="26">
      <c r="A26" s="12" t="inlineStr">
        <is>
          <t>BlackBuck Ltd.</t>
        </is>
      </c>
      <c r="B26" s="30" t="inlineStr">
        <is>
          <t>INE0UIZ01018</t>
        </is>
      </c>
      <c r="C26" s="30" t="inlineStr">
        <is>
          <t>Transport Services</t>
        </is>
      </c>
      <c r="D26" s="13" t="n">
        <v>280000</v>
      </c>
      <c r="E26" s="14" t="n">
        <v>1916.32</v>
      </c>
      <c r="F26" s="15" t="n">
        <v>0.0198</v>
      </c>
      <c r="G26" s="15" t="n"/>
    </row>
    <row r="27">
      <c r="A27" s="12" t="inlineStr">
        <is>
          <t>Urban Company Ltd.</t>
        </is>
      </c>
      <c r="B27" s="30" t="inlineStr">
        <is>
          <t>INE0CAZ01013</t>
        </is>
      </c>
      <c r="C27" s="30" t="inlineStr">
        <is>
          <t>Retailing</t>
        </is>
      </c>
      <c r="D27" s="13" t="n">
        <v>1200000</v>
      </c>
      <c r="E27" s="14" t="n">
        <v>1893</v>
      </c>
      <c r="F27" s="15" t="n">
        <v>0.0195</v>
      </c>
      <c r="G27" s="15" t="n"/>
    </row>
    <row r="28">
      <c r="A28" s="12" t="inlineStr">
        <is>
          <t>Aditya Infotech Ltd.</t>
        </is>
      </c>
      <c r="B28" s="30" t="inlineStr">
        <is>
          <t>INE819V01029</t>
        </is>
      </c>
      <c r="C28" s="30" t="inlineStr">
        <is>
          <t>Industrial Manufacturing</t>
        </is>
      </c>
      <c r="D28" s="13" t="n">
        <v>140000</v>
      </c>
      <c r="E28" s="14" t="n">
        <v>1839.6</v>
      </c>
      <c r="F28" s="15" t="n">
        <v>0.019</v>
      </c>
      <c r="G28" s="15" t="n"/>
    </row>
    <row r="29">
      <c r="A29" s="12" t="inlineStr">
        <is>
          <t>Belrise Industries Ltd.</t>
        </is>
      </c>
      <c r="B29" s="30" t="inlineStr">
        <is>
          <t>INE894V01022</t>
        </is>
      </c>
      <c r="C29" s="30" t="inlineStr">
        <is>
          <t>Auto Components</t>
        </is>
      </c>
      <c r="D29" s="13" t="n">
        <v>1200000</v>
      </c>
      <c r="E29" s="14" t="n">
        <v>1806.84</v>
      </c>
      <c r="F29" s="15" t="n">
        <v>0.0187</v>
      </c>
      <c r="G29" s="15" t="n"/>
    </row>
    <row r="30">
      <c r="A30" s="12" t="inlineStr">
        <is>
          <t>Atlanta Electricals Ltd.</t>
        </is>
      </c>
      <c r="B30" s="30" t="inlineStr">
        <is>
          <t>INE0Z4F01028</t>
        </is>
      </c>
      <c r="C30" s="30" t="inlineStr">
        <is>
          <t>Electrical Equipment</t>
        </is>
      </c>
      <c r="D30" s="13" t="n">
        <v>172359</v>
      </c>
      <c r="E30" s="14" t="n">
        <v>1698.6</v>
      </c>
      <c r="F30" s="15" t="n">
        <v>0.0175</v>
      </c>
      <c r="G30" s="15" t="n"/>
    </row>
    <row r="31">
      <c r="A31" s="12" t="inlineStr">
        <is>
          <t>Bharti Hexacom Ltd.</t>
        </is>
      </c>
      <c r="B31" s="30" t="inlineStr">
        <is>
          <t>INE343G01021</t>
        </is>
      </c>
      <c r="C31" s="30" t="inlineStr">
        <is>
          <t>Telecom - Services</t>
        </is>
      </c>
      <c r="D31" s="13" t="n">
        <v>84000</v>
      </c>
      <c r="E31" s="14" t="n">
        <v>1563.07</v>
      </c>
      <c r="F31" s="15" t="n">
        <v>0.0161</v>
      </c>
      <c r="G31" s="15" t="n"/>
    </row>
    <row r="32">
      <c r="A32" s="12" t="inlineStr">
        <is>
          <t>Unimech Aerospace And Manufacturing Ltd.</t>
        </is>
      </c>
      <c r="B32" s="30" t="inlineStr">
        <is>
          <t>INE0U3I01011</t>
        </is>
      </c>
      <c r="C32" s="30" t="inlineStr">
        <is>
          <t>Aerospace &amp; Defense</t>
        </is>
      </c>
      <c r="D32" s="13" t="n">
        <v>150000</v>
      </c>
      <c r="E32" s="14" t="n">
        <v>1515</v>
      </c>
      <c r="F32" s="15" t="n">
        <v>0.0156</v>
      </c>
      <c r="G32" s="15" t="n"/>
    </row>
    <row r="33">
      <c r="A33" s="12" t="inlineStr">
        <is>
          <t>DAM Capital Advisors Ltd.</t>
        </is>
      </c>
      <c r="B33" s="30" t="inlineStr">
        <is>
          <t>INE284H01025</t>
        </is>
      </c>
      <c r="C33" s="30" t="inlineStr">
        <is>
          <t>Capital Markets</t>
        </is>
      </c>
      <c r="D33" s="13" t="n">
        <v>600000</v>
      </c>
      <c r="E33" s="14" t="n">
        <v>1465.2</v>
      </c>
      <c r="F33" s="15" t="n">
        <v>0.0151</v>
      </c>
      <c r="G33" s="15" t="n"/>
    </row>
    <row r="34">
      <c r="A34" s="12" t="inlineStr">
        <is>
          <t>Indiqube Spaces Ltd.</t>
        </is>
      </c>
      <c r="B34" s="30" t="inlineStr">
        <is>
          <t>INE06ST01018</t>
        </is>
      </c>
      <c r="C34" s="30" t="inlineStr">
        <is>
          <t>Commercial Services &amp; Supplies</t>
        </is>
      </c>
      <c r="D34" s="13" t="n">
        <v>650000</v>
      </c>
      <c r="E34" s="14" t="n">
        <v>1386.45</v>
      </c>
      <c r="F34" s="15" t="n">
        <v>0.0143</v>
      </c>
      <c r="G34" s="15" t="n"/>
    </row>
    <row r="35">
      <c r="A35" s="12" t="inlineStr">
        <is>
          <t>Premier Energies Ltd.</t>
        </is>
      </c>
      <c r="B35" s="30" t="inlineStr">
        <is>
          <t>INE0BS701011</t>
        </is>
      </c>
      <c r="C35" s="30" t="inlineStr">
        <is>
          <t>Electrical Equipment</t>
        </is>
      </c>
      <c r="D35" s="13" t="n">
        <v>120000</v>
      </c>
      <c r="E35" s="14" t="n">
        <v>1311.84</v>
      </c>
      <c r="F35" s="15" t="n">
        <v>0.0135</v>
      </c>
      <c r="G35" s="15" t="n"/>
    </row>
    <row r="36">
      <c r="A36" s="12" t="inlineStr">
        <is>
          <t>Kaynes Technology India Ltd.</t>
        </is>
      </c>
      <c r="B36" s="30" t="inlineStr">
        <is>
          <t>INE918Z01012</t>
        </is>
      </c>
      <c r="C36" s="30" t="inlineStr">
        <is>
          <t>Industrial Manufacturing</t>
        </is>
      </c>
      <c r="D36" s="13" t="n">
        <v>18392</v>
      </c>
      <c r="E36" s="14" t="n">
        <v>1233.09</v>
      </c>
      <c r="F36" s="15" t="n">
        <v>0.0127</v>
      </c>
      <c r="G36" s="15" t="n"/>
    </row>
    <row r="37">
      <c r="A37" s="12" t="inlineStr">
        <is>
          <t>Wework India Management Ltd.</t>
        </is>
      </c>
      <c r="B37" s="30" t="inlineStr">
        <is>
          <t>INE085001019</t>
        </is>
      </c>
      <c r="C37" s="30" t="inlineStr">
        <is>
          <t>Commercial Services &amp; Supplies</t>
        </is>
      </c>
      <c r="D37" s="13" t="n">
        <v>185196</v>
      </c>
      <c r="E37" s="14" t="n">
        <v>1195.44</v>
      </c>
      <c r="F37" s="15" t="n">
        <v>0.0123</v>
      </c>
      <c r="G37" s="15" t="n"/>
    </row>
    <row r="38">
      <c r="A38" s="12" t="inlineStr">
        <is>
          <t>Rubicon Research Ltd.</t>
        </is>
      </c>
      <c r="B38" s="30" t="inlineStr">
        <is>
          <t>INE506V01022</t>
        </is>
      </c>
      <c r="C38" s="30" t="inlineStr">
        <is>
          <t>Pharmaceuticals &amp; Biotechnology</t>
        </is>
      </c>
      <c r="D38" s="13" t="n">
        <v>187442</v>
      </c>
      <c r="E38" s="14" t="n">
        <v>1158.67</v>
      </c>
      <c r="F38" s="15" t="n">
        <v>0.012</v>
      </c>
      <c r="G38" s="15" t="n"/>
    </row>
    <row r="39">
      <c r="A39" s="12" t="inlineStr">
        <is>
          <t>Ellenbarrie Industrial Gases Ltd.</t>
        </is>
      </c>
      <c r="B39" s="30" t="inlineStr">
        <is>
          <t>INE236E01022</t>
        </is>
      </c>
      <c r="C39" s="30" t="inlineStr">
        <is>
          <t>Chemicals &amp; Petrochemicals</t>
        </is>
      </c>
      <c r="D39" s="13" t="n">
        <v>250000</v>
      </c>
      <c r="E39" s="14" t="n">
        <v>1157.5</v>
      </c>
      <c r="F39" s="15" t="n">
        <v>0.012</v>
      </c>
      <c r="G39" s="15" t="n"/>
    </row>
    <row r="40">
      <c r="A40" s="12" t="inlineStr">
        <is>
          <t>Midwest Ltd.</t>
        </is>
      </c>
      <c r="B40" s="30" t="inlineStr">
        <is>
          <t>INE0XAD01024</t>
        </is>
      </c>
      <c r="C40" s="30" t="inlineStr">
        <is>
          <t>Consumer Durables</t>
        </is>
      </c>
      <c r="D40" s="13" t="n">
        <v>95589</v>
      </c>
      <c r="E40" s="14" t="n">
        <v>1100.42</v>
      </c>
      <c r="F40" s="15" t="n">
        <v>0.0114</v>
      </c>
      <c r="G40" s="15" t="n"/>
    </row>
    <row r="41">
      <c r="A41" s="12" t="inlineStr">
        <is>
          <t>Ajax Engineering Ltd.</t>
        </is>
      </c>
      <c r="B41" s="30" t="inlineStr">
        <is>
          <t>INE274Y01021</t>
        </is>
      </c>
      <c r="C41" s="30" t="inlineStr">
        <is>
          <t>Agricultural, Commercial &amp; Construction Vehicles</t>
        </is>
      </c>
      <c r="D41" s="13" t="n">
        <v>165382</v>
      </c>
      <c r="E41" s="14" t="n">
        <v>1014.62</v>
      </c>
      <c r="F41" s="15" t="n">
        <v>0.0105</v>
      </c>
      <c r="G41" s="15" t="n"/>
    </row>
    <row r="42">
      <c r="A42" s="12" t="inlineStr">
        <is>
          <t>International Gemmological Inst Ind Ltd.</t>
        </is>
      </c>
      <c r="B42" s="30" t="inlineStr">
        <is>
          <t>INE0Q9301021</t>
        </is>
      </c>
      <c r="C42" s="30" t="inlineStr">
        <is>
          <t>Commercial Services &amp; Supplies</t>
        </is>
      </c>
      <c r="D42" s="13" t="n">
        <v>293400</v>
      </c>
      <c r="E42" s="14" t="n">
        <v>990.8099999999999</v>
      </c>
      <c r="F42" s="15" t="n">
        <v>0.0102</v>
      </c>
      <c r="G42" s="15" t="n"/>
    </row>
    <row r="43">
      <c r="A43" s="12" t="inlineStr">
        <is>
          <t>All Time Plastics Ltd.</t>
        </is>
      </c>
      <c r="B43" s="30" t="inlineStr">
        <is>
          <t>INE0GV601021</t>
        </is>
      </c>
      <c r="C43" s="30" t="inlineStr">
        <is>
          <t>Consumer Durables</t>
        </is>
      </c>
      <c r="D43" s="13" t="n">
        <v>327240</v>
      </c>
      <c r="E43" s="14" t="n">
        <v>990.72</v>
      </c>
      <c r="F43" s="15" t="n">
        <v>0.0102</v>
      </c>
      <c r="G43" s="15" t="n"/>
    </row>
    <row r="44">
      <c r="A44" s="12" t="inlineStr">
        <is>
          <t>Smartworks Coworking Spaces Ltd.</t>
        </is>
      </c>
      <c r="B44" s="30" t="inlineStr">
        <is>
          <t>INE0NAZ01010</t>
        </is>
      </c>
      <c r="C44" s="30" t="inlineStr">
        <is>
          <t>Commercial Services &amp; Supplies</t>
        </is>
      </c>
      <c r="D44" s="13" t="n">
        <v>170000</v>
      </c>
      <c r="E44" s="14" t="n">
        <v>985.41</v>
      </c>
      <c r="F44" s="15" t="n">
        <v>0.0102</v>
      </c>
      <c r="G44" s="15" t="n"/>
    </row>
    <row r="45">
      <c r="A45" s="12" t="inlineStr">
        <is>
          <t>P N Gadgil Jewellers Ltd.</t>
        </is>
      </c>
      <c r="B45" s="30" t="inlineStr">
        <is>
          <t>INE953R01016</t>
        </is>
      </c>
      <c r="C45" s="30" t="inlineStr">
        <is>
          <t>Consumer Durables</t>
        </is>
      </c>
      <c r="D45" s="13" t="n">
        <v>150000</v>
      </c>
      <c r="E45" s="14" t="n">
        <v>971.55</v>
      </c>
      <c r="F45" s="15" t="n">
        <v>0.01</v>
      </c>
      <c r="G45" s="15" t="n"/>
    </row>
    <row r="46">
      <c r="A46" s="12" t="inlineStr">
        <is>
          <t>TBO Tek Ltd.</t>
        </is>
      </c>
      <c r="B46" s="30" t="inlineStr">
        <is>
          <t>INE673O01025</t>
        </is>
      </c>
      <c r="C46" s="30" t="inlineStr">
        <is>
          <t>Leisure Services</t>
        </is>
      </c>
      <c r="D46" s="13" t="n">
        <v>65000</v>
      </c>
      <c r="E46" s="14" t="n">
        <v>964.08</v>
      </c>
      <c r="F46" s="15" t="n">
        <v>0.01</v>
      </c>
      <c r="G46" s="15" t="n"/>
    </row>
    <row r="47">
      <c r="A47" s="12" t="inlineStr">
        <is>
          <t>Sanathan Textiles Ltd.</t>
        </is>
      </c>
      <c r="B47" s="30" t="inlineStr">
        <is>
          <t>INE0JPD01013</t>
        </is>
      </c>
      <c r="C47" s="30" t="inlineStr">
        <is>
          <t>Textiles &amp; Apparels</t>
        </is>
      </c>
      <c r="D47" s="13" t="n">
        <v>200000</v>
      </c>
      <c r="E47" s="14" t="n">
        <v>960</v>
      </c>
      <c r="F47" s="15" t="n">
        <v>0.009900000000000001</v>
      </c>
      <c r="G47" s="15" t="n"/>
    </row>
    <row r="48">
      <c r="A48" s="12" t="inlineStr">
        <is>
          <t>Carraro India Ltd.</t>
        </is>
      </c>
      <c r="B48" s="30" t="inlineStr">
        <is>
          <t>INE0V7W01012</t>
        </is>
      </c>
      <c r="C48" s="30" t="inlineStr">
        <is>
          <t>Auto Components</t>
        </is>
      </c>
      <c r="D48" s="13" t="n">
        <v>180000</v>
      </c>
      <c r="E48" s="14" t="n">
        <v>942.21</v>
      </c>
      <c r="F48" s="15" t="n">
        <v>0.0097</v>
      </c>
      <c r="G48" s="15" t="n"/>
    </row>
    <row r="49">
      <c r="A49" s="12" t="inlineStr">
        <is>
          <t>GNG Electronics Ltd.</t>
        </is>
      </c>
      <c r="B49" s="30" t="inlineStr">
        <is>
          <t>INE18JU01028</t>
        </is>
      </c>
      <c r="C49" s="30" t="inlineStr">
        <is>
          <t>IT - Hardware</t>
        </is>
      </c>
      <c r="D49" s="13" t="n">
        <v>275000</v>
      </c>
      <c r="E49" s="14" t="n">
        <v>921.11</v>
      </c>
      <c r="F49" s="15" t="n">
        <v>0.0095</v>
      </c>
      <c r="G49" s="15" t="n"/>
    </row>
    <row r="50">
      <c r="A50" s="12" t="inlineStr">
        <is>
          <t>Trualt Bioenergy Ltd.</t>
        </is>
      </c>
      <c r="B50" s="30" t="inlineStr">
        <is>
          <t>INE0MWH01014</t>
        </is>
      </c>
      <c r="C50" s="30" t="inlineStr">
        <is>
          <t>Agricultural Food &amp; other Products</t>
        </is>
      </c>
      <c r="D50" s="13" t="n">
        <v>200000</v>
      </c>
      <c r="E50" s="14" t="n">
        <v>892.2</v>
      </c>
      <c r="F50" s="15" t="n">
        <v>0.0092</v>
      </c>
      <c r="G50" s="15" t="n"/>
    </row>
    <row r="51">
      <c r="A51" s="12" t="inlineStr">
        <is>
          <t>Vikram Solar Ltd.</t>
        </is>
      </c>
      <c r="B51" s="30" t="inlineStr">
        <is>
          <t>INE078V01014</t>
        </is>
      </c>
      <c r="C51" s="30" t="inlineStr">
        <is>
          <t>Electrical Equipment</t>
        </is>
      </c>
      <c r="D51" s="13" t="n">
        <v>190990</v>
      </c>
      <c r="E51" s="14" t="n">
        <v>623.1</v>
      </c>
      <c r="F51" s="15" t="n">
        <v>0.0064</v>
      </c>
      <c r="G51" s="15" t="n"/>
    </row>
    <row r="52">
      <c r="A52" s="12" t="inlineStr">
        <is>
          <t>Brigade Hotel Ventures Ltd.</t>
        </is>
      </c>
      <c r="B52" s="30" t="inlineStr">
        <is>
          <t>INE03NU01014</t>
        </is>
      </c>
      <c r="C52" s="30" t="inlineStr">
        <is>
          <t>Leisure Services</t>
        </is>
      </c>
      <c r="D52" s="13" t="n">
        <v>600000</v>
      </c>
      <c r="E52" s="14" t="n">
        <v>502.62</v>
      </c>
      <c r="F52" s="15" t="n">
        <v>0.0052</v>
      </c>
      <c r="G52" s="15" t="n"/>
    </row>
    <row r="53">
      <c r="A53" s="12" t="inlineStr">
        <is>
          <t>GK Energy Ltd</t>
        </is>
      </c>
      <c r="B53" s="30" t="inlineStr">
        <is>
          <t>INE1AG301022</t>
        </is>
      </c>
      <c r="C53" s="30" t="inlineStr">
        <is>
          <t>Construction</t>
        </is>
      </c>
      <c r="D53" s="13" t="n">
        <v>221726</v>
      </c>
      <c r="E53" s="14" t="n">
        <v>455.47</v>
      </c>
      <c r="F53" s="15" t="n">
        <v>0.0047</v>
      </c>
      <c r="G53" s="15" t="n"/>
    </row>
    <row r="54">
      <c r="A54" s="12" t="inlineStr">
        <is>
          <t>Leela Palaces Hotels &amp; Resorts Ltd.</t>
        </is>
      </c>
      <c r="B54" s="30" t="inlineStr">
        <is>
          <t>INE0AQ201015</t>
        </is>
      </c>
      <c r="C54" s="30" t="inlineStr">
        <is>
          <t>Leisure Services</t>
        </is>
      </c>
      <c r="D54" s="13" t="n">
        <v>96525</v>
      </c>
      <c r="E54" s="14" t="n">
        <v>418.63</v>
      </c>
      <c r="F54" s="15" t="n">
        <v>0.0043</v>
      </c>
      <c r="G54" s="15" t="n"/>
    </row>
    <row r="55">
      <c r="A55" s="12" t="inlineStr">
        <is>
          <t>Seshaasai Technologies Ltd.</t>
        </is>
      </c>
      <c r="B55" s="30" t="inlineStr">
        <is>
          <t>INE04VU01023</t>
        </is>
      </c>
      <c r="C55" s="30" t="inlineStr">
        <is>
          <t>Financial Technology (Fintech)</t>
        </is>
      </c>
      <c r="D55" s="13" t="n">
        <v>84315</v>
      </c>
      <c r="E55" s="14" t="n">
        <v>315.13</v>
      </c>
      <c r="F55" s="15" t="n">
        <v>0.0033</v>
      </c>
      <c r="G55" s="15" t="n"/>
    </row>
    <row r="56">
      <c r="A56" s="12" t="inlineStr">
        <is>
          <t>Bansal Wire Industries Ltd.</t>
        </is>
      </c>
      <c r="B56" s="30" t="inlineStr">
        <is>
          <t>INE0B9K01025</t>
        </is>
      </c>
      <c r="C56" s="30" t="inlineStr">
        <is>
          <t>Industrial Products</t>
        </is>
      </c>
      <c r="D56" s="13" t="n">
        <v>62123</v>
      </c>
      <c r="E56" s="14" t="n">
        <v>189.26</v>
      </c>
      <c r="F56" s="15" t="n">
        <v>0.002</v>
      </c>
      <c r="G56" s="15" t="n"/>
    </row>
    <row r="57">
      <c r="A57" s="12" t="inlineStr">
        <is>
          <t>Jain Resource Recycling Ltd.</t>
        </is>
      </c>
      <c r="B57" s="30" t="inlineStr">
        <is>
          <t>INE0YD401026</t>
        </is>
      </c>
      <c r="C57" s="30" t="inlineStr">
        <is>
          <t>Diversified Metals</t>
        </is>
      </c>
      <c r="D57" s="13" t="n">
        <v>46313</v>
      </c>
      <c r="E57" s="14" t="n">
        <v>178.79</v>
      </c>
      <c r="F57" s="15" t="n">
        <v>0.0018</v>
      </c>
      <c r="G57" s="15" t="n"/>
    </row>
    <row r="58">
      <c r="A58" s="16" t="inlineStr">
        <is>
          <t>Sub Total</t>
        </is>
      </c>
      <c r="B58" s="31" t="n"/>
      <c r="C58" s="31" t="n"/>
      <c r="D58" s="17" t="n"/>
      <c r="E58" s="37" t="n">
        <v>88365.28999999999</v>
      </c>
      <c r="F58" s="38" t="n">
        <v>0.9121</v>
      </c>
      <c r="G58" s="20" t="n"/>
    </row>
    <row r="59">
      <c r="A59" s="16" t="inlineStr">
        <is>
          <t>(b) Unlisted</t>
        </is>
      </c>
      <c r="B59" s="30" t="n"/>
      <c r="C59" s="30" t="n"/>
      <c r="D59" s="13" t="n"/>
      <c r="E59" s="14" t="n"/>
      <c r="F59" s="15" t="n"/>
      <c r="G59" s="15" t="n"/>
    </row>
    <row r="60">
      <c r="A60" s="16" t="inlineStr">
        <is>
          <t>Sub Total</t>
        </is>
      </c>
      <c r="B60" s="30" t="n"/>
      <c r="C60" s="30" t="n"/>
      <c r="D60" s="13" t="n"/>
      <c r="E60" s="39" t="inlineStr">
        <is>
          <t>NIL</t>
        </is>
      </c>
      <c r="F60" s="40" t="inlineStr">
        <is>
          <t>NIL</t>
        </is>
      </c>
      <c r="G60" s="15" t="n"/>
    </row>
    <row r="61">
      <c r="A61" s="21" t="inlineStr">
        <is>
          <t>TOTAL</t>
        </is>
      </c>
      <c r="B61" s="32" t="n"/>
      <c r="C61" s="32" t="n"/>
      <c r="D61" s="22" t="n"/>
      <c r="E61" s="27" t="n">
        <v>88365.28999999999</v>
      </c>
      <c r="F61" s="28" t="n">
        <v>0.9121</v>
      </c>
      <c r="G61" s="20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6" t="inlineStr">
        <is>
          <t>Derivatives</t>
        </is>
      </c>
      <c r="B63" s="30" t="n"/>
      <c r="C63" s="30" t="n"/>
      <c r="D63" s="13" t="n"/>
      <c r="E63" s="14" t="n"/>
      <c r="F63" s="15" t="n"/>
      <c r="G63" s="15" t="n"/>
    </row>
    <row r="64">
      <c r="A64" s="16" t="inlineStr">
        <is>
          <t>(a) Index/Stock Future</t>
        </is>
      </c>
      <c r="B64" s="30" t="n"/>
      <c r="C64" s="30" t="n"/>
      <c r="D64" s="13" t="n"/>
      <c r="E64" s="14" t="n"/>
      <c r="F64" s="15" t="n"/>
      <c r="G64" s="15" t="n"/>
    </row>
    <row r="65">
      <c r="A65" s="12" t="inlineStr">
        <is>
          <t>NIFTY 25-Nov-2025</t>
        </is>
      </c>
      <c r="B65" s="30" t="n"/>
      <c r="C65" s="30" t="inlineStr">
        <is>
          <t>INDEX FUTURES</t>
        </is>
      </c>
      <c r="D65" s="13" t="n">
        <v>7950</v>
      </c>
      <c r="E65" s="14" t="n">
        <v>2059.49</v>
      </c>
      <c r="F65" s="15" t="n">
        <v>0.021263</v>
      </c>
      <c r="G65" s="15" t="n"/>
    </row>
    <row r="66">
      <c r="A66" s="12" t="inlineStr">
        <is>
          <t>Kaynes Technology India Ltd.25/11/2025</t>
        </is>
      </c>
      <c r="B66" s="30" t="n"/>
      <c r="C66" s="30" t="inlineStr">
        <is>
          <t>Industrial Manufacturing</t>
        </is>
      </c>
      <c r="D66" s="13" t="n">
        <v>400</v>
      </c>
      <c r="E66" s="14" t="n">
        <v>26.84</v>
      </c>
      <c r="F66" s="15" t="n">
        <v>0.000277</v>
      </c>
      <c r="G66" s="15" t="n"/>
    </row>
    <row r="67">
      <c r="A67" s="16" t="inlineStr">
        <is>
          <t>Sub Total</t>
        </is>
      </c>
      <c r="B67" s="31" t="n"/>
      <c r="C67" s="31" t="n"/>
      <c r="D67" s="17" t="n"/>
      <c r="E67" s="37" t="n">
        <v>2086.33</v>
      </c>
      <c r="F67" s="38" t="n">
        <v>0.02154</v>
      </c>
      <c r="G67" s="20" t="n"/>
    </row>
    <row r="68">
      <c r="A68" s="12" t="n"/>
      <c r="B68" s="30" t="n"/>
      <c r="C68" s="30" t="n"/>
      <c r="D68" s="13" t="n"/>
      <c r="E68" s="14" t="n"/>
      <c r="F68" s="15" t="n"/>
      <c r="G68" s="15" t="n"/>
    </row>
    <row r="69">
      <c r="A69" s="12" t="n"/>
      <c r="B69" s="30" t="n"/>
      <c r="C69" s="30" t="n"/>
      <c r="D69" s="13" t="n"/>
      <c r="E69" s="14" t="n"/>
      <c r="F69" s="15" t="n"/>
      <c r="G69" s="15" t="n"/>
    </row>
    <row r="70">
      <c r="A70" s="12" t="n"/>
      <c r="B70" s="30" t="n"/>
      <c r="C70" s="30" t="n"/>
      <c r="D70" s="13" t="n"/>
      <c r="E70" s="14" t="n"/>
      <c r="F70" s="15" t="n"/>
      <c r="G70" s="15" t="n"/>
    </row>
    <row r="71">
      <c r="A71" s="21" t="inlineStr">
        <is>
          <t>TOTAL</t>
        </is>
      </c>
      <c r="B71" s="32" t="n"/>
      <c r="C71" s="32" t="n"/>
      <c r="D71" s="22" t="n"/>
      <c r="E71" s="18" t="n">
        <v>2086.33</v>
      </c>
      <c r="F71" s="19" t="n">
        <v>0.02154</v>
      </c>
      <c r="G71" s="20" t="n"/>
    </row>
    <row r="72">
      <c r="A72" s="12" t="n"/>
      <c r="B72" s="30" t="n"/>
      <c r="C72" s="30" t="n"/>
      <c r="D72" s="13" t="n"/>
      <c r="E72" s="14" t="n"/>
      <c r="F72" s="15" t="n"/>
      <c r="G72" s="15" t="n"/>
    </row>
    <row r="73">
      <c r="A73" s="16" t="inlineStr">
        <is>
          <t>Money Market Instruments</t>
        </is>
      </c>
      <c r="B73" s="30" t="n"/>
      <c r="C73" s="30" t="n"/>
      <c r="D73" s="13" t="n"/>
      <c r="E73" s="14" t="n"/>
      <c r="F73" s="15" t="n"/>
      <c r="G73" s="15" t="n"/>
    </row>
    <row r="74">
      <c r="A74" s="12" t="n"/>
      <c r="B74" s="30" t="n"/>
      <c r="C74" s="30" t="n"/>
      <c r="D74" s="13" t="n"/>
      <c r="E74" s="14" t="n"/>
      <c r="F74" s="15" t="n"/>
      <c r="G74" s="15" t="n"/>
    </row>
    <row r="75">
      <c r="A75" s="16" t="inlineStr">
        <is>
          <t>Treasury bills</t>
        </is>
      </c>
      <c r="B75" s="30" t="n"/>
      <c r="C75" s="30" t="n"/>
      <c r="D75" s="13" t="n"/>
      <c r="E75" s="14" t="n"/>
      <c r="F75" s="15" t="n"/>
      <c r="G75" s="15" t="n"/>
    </row>
    <row r="76">
      <c r="A76" s="12" t="inlineStr">
        <is>
          <t>364 DAYS TBILL RED 13-11-2025</t>
        </is>
      </c>
      <c r="B76" s="30" t="inlineStr">
        <is>
          <t>IN002024Z313</t>
        </is>
      </c>
      <c r="C76" s="30" t="inlineStr">
        <is>
          <t>SOVEREIGN</t>
        </is>
      </c>
      <c r="D76" s="13" t="n">
        <v>150000</v>
      </c>
      <c r="E76" s="14" t="n">
        <v>149.73</v>
      </c>
      <c r="F76" s="15" t="n">
        <v>0.0015</v>
      </c>
      <c r="G76" s="15" t="n">
        <v>0.054513</v>
      </c>
    </row>
    <row r="77">
      <c r="A77" s="12" t="inlineStr">
        <is>
          <t>364 DAYS TBILL RED 27-11-2025</t>
        </is>
      </c>
      <c r="B77" s="30" t="inlineStr">
        <is>
          <t>IN002024Z339</t>
        </is>
      </c>
      <c r="C77" s="30" t="inlineStr">
        <is>
          <t>SOVEREIGN</t>
        </is>
      </c>
      <c r="D77" s="13" t="n">
        <v>150000</v>
      </c>
      <c r="E77" s="14" t="n">
        <v>149.43</v>
      </c>
      <c r="F77" s="15" t="n">
        <v>0.0015</v>
      </c>
      <c r="G77" s="15" t="n">
        <v>0.053903</v>
      </c>
    </row>
    <row r="78">
      <c r="A78" s="16" t="inlineStr">
        <is>
          <t>Sub Total</t>
        </is>
      </c>
      <c r="B78" s="31" t="n"/>
      <c r="C78" s="31" t="n"/>
      <c r="D78" s="17" t="n"/>
      <c r="E78" s="37" t="n">
        <v>299.16</v>
      </c>
      <c r="F78" s="38" t="n">
        <v>0.003</v>
      </c>
      <c r="G78" s="20" t="n"/>
    </row>
    <row r="79">
      <c r="A79" s="12" t="n"/>
      <c r="B79" s="30" t="n"/>
      <c r="C79" s="30" t="n"/>
      <c r="D79" s="13" t="n"/>
      <c r="E79" s="14" t="n"/>
      <c r="F79" s="15" t="n"/>
      <c r="G79" s="15" t="n"/>
    </row>
    <row r="80">
      <c r="A80" s="21" t="inlineStr">
        <is>
          <t>TOTAL</t>
        </is>
      </c>
      <c r="B80" s="32" t="n"/>
      <c r="C80" s="32" t="n"/>
      <c r="D80" s="22" t="n"/>
      <c r="E80" s="18" t="n">
        <v>299.16</v>
      </c>
      <c r="F80" s="19" t="n">
        <v>0.003</v>
      </c>
      <c r="G80" s="20" t="n"/>
    </row>
    <row r="81">
      <c r="A81" s="12" t="n"/>
      <c r="B81" s="30" t="n"/>
      <c r="C81" s="30" t="n"/>
      <c r="D81" s="13" t="n"/>
      <c r="E81" s="14" t="n"/>
      <c r="F81" s="15" t="n"/>
      <c r="G81" s="15" t="n"/>
    </row>
    <row r="82">
      <c r="A82" s="12" t="n"/>
      <c r="B82" s="30" t="n"/>
      <c r="C82" s="30" t="n"/>
      <c r="D82" s="13" t="n"/>
      <c r="E82" s="14" t="n"/>
      <c r="F82" s="15" t="n"/>
      <c r="G82" s="15" t="n"/>
    </row>
    <row r="83">
      <c r="A83" s="16" t="inlineStr">
        <is>
          <t>TREPS / Reverse Repo</t>
        </is>
      </c>
      <c r="B83" s="30" t="n"/>
      <c r="C83" s="30" t="n"/>
      <c r="D83" s="13" t="n"/>
      <c r="E83" s="14" t="n"/>
      <c r="F83" s="15" t="n"/>
      <c r="G83" s="15" t="n"/>
    </row>
    <row r="84">
      <c r="A84" s="12" t="inlineStr">
        <is>
          <t>Clearing Corporation of India Ltd.</t>
        </is>
      </c>
      <c r="B84" s="30" t="n"/>
      <c r="C84" s="30" t="n"/>
      <c r="D84" s="13" t="n"/>
      <c r="E84" s="14" t="n">
        <v>470.78</v>
      </c>
      <c r="F84" s="15" t="n">
        <v>0.0049</v>
      </c>
      <c r="G84" s="15" t="n">
        <v>0.05596</v>
      </c>
    </row>
    <row r="85">
      <c r="A85" s="16" t="inlineStr">
        <is>
          <t>Sub Total</t>
        </is>
      </c>
      <c r="B85" s="31" t="n"/>
      <c r="C85" s="31" t="n"/>
      <c r="D85" s="17" t="n"/>
      <c r="E85" s="37" t="n">
        <v>470.78</v>
      </c>
      <c r="F85" s="38" t="n">
        <v>0.0049</v>
      </c>
      <c r="G85" s="20" t="n"/>
    </row>
    <row r="86">
      <c r="A86" s="12" t="n"/>
      <c r="B86" s="30" t="n"/>
      <c r="C86" s="30" t="n"/>
      <c r="D86" s="13" t="n"/>
      <c r="E86" s="14" t="n"/>
      <c r="F86" s="15" t="n"/>
      <c r="G86" s="15" t="n"/>
    </row>
    <row r="87">
      <c r="A87" s="21" t="inlineStr">
        <is>
          <t>TOTAL</t>
        </is>
      </c>
      <c r="B87" s="32" t="n"/>
      <c r="C87" s="32" t="n"/>
      <c r="D87" s="22" t="n"/>
      <c r="E87" s="18" t="n">
        <v>470.78</v>
      </c>
      <c r="F87" s="19" t="n">
        <v>0.0049</v>
      </c>
      <c r="G87" s="20" t="n"/>
    </row>
    <row r="88">
      <c r="A88" s="12" t="inlineStr">
        <is>
          <t>Accrued Interest</t>
        </is>
      </c>
      <c r="B88" s="30" t="n"/>
      <c r="C88" s="30" t="n"/>
      <c r="D88" s="13" t="n"/>
      <c r="E88" s="14" t="n">
        <v>0.0721782</v>
      </c>
      <c r="F88" s="15" t="n">
        <v>0</v>
      </c>
      <c r="G88" s="15" t="n"/>
    </row>
    <row r="89">
      <c r="A89" s="12" t="inlineStr">
        <is>
          <t>Net Receivables/(Payables)</t>
        </is>
      </c>
      <c r="B89" s="30" t="n"/>
      <c r="C89" s="30" t="n"/>
      <c r="D89" s="13" t="n"/>
      <c r="E89" s="14" t="n">
        <v>7719.3278218</v>
      </c>
      <c r="F89" s="15" t="n">
        <v>0.08</v>
      </c>
      <c r="G89" s="15" t="n">
        <v>0.05596</v>
      </c>
    </row>
    <row r="90">
      <c r="A90" s="25" t="inlineStr">
        <is>
          <t>GRAND TOTAL</t>
        </is>
      </c>
      <c r="B90" s="33" t="n"/>
      <c r="C90" s="33" t="n"/>
      <c r="D90" s="26" t="n"/>
      <c r="E90" s="27" t="n">
        <v>96854.63</v>
      </c>
      <c r="F90" s="28" t="n">
        <v>1</v>
      </c>
      <c r="G90" s="28" t="n"/>
    </row>
    <row r="92">
      <c r="A92" s="80" t="inlineStr">
        <is>
          <t>Net Receivables/(Payables) include Net Current Assets as well as the Mark to Market on derivative trades.</t>
        </is>
      </c>
    </row>
    <row r="95">
      <c r="A95" s="80" t="inlineStr">
        <is>
          <t>Notes:</t>
        </is>
      </c>
    </row>
    <row r="96">
      <c r="A96" s="48" t="inlineStr">
        <is>
          <t>1. Security in default beyond its maturiy date</t>
        </is>
      </c>
      <c r="B96" s="34" t="inlineStr">
        <is>
          <t>NIL</t>
        </is>
      </c>
    </row>
    <row r="97">
      <c r="A97" t="inlineStr">
        <is>
          <t>2. NAV at the beginning of the period (Rs. per unit)</t>
        </is>
      </c>
    </row>
    <row r="98">
      <c r="A98" t="inlineStr">
        <is>
          <t>Plan /option (Face Value 10)</t>
        </is>
      </c>
      <c r="B98" t="inlineStr">
        <is>
          <t>As on</t>
        </is>
      </c>
      <c r="C98" t="inlineStr">
        <is>
          <t>As on</t>
        </is>
      </c>
    </row>
    <row r="99">
      <c r="B99" s="49" t="n">
        <v>45930</v>
      </c>
      <c r="C99" s="49" t="n">
        <v>45961</v>
      </c>
    </row>
    <row r="100">
      <c r="A100" t="inlineStr">
        <is>
          <t>Direct Plan Growth Option</t>
        </is>
      </c>
      <c r="B100" t="n">
        <v>29.1062</v>
      </c>
      <c r="C100" t="n">
        <v>29.5592</v>
      </c>
    </row>
    <row r="101">
      <c r="A101" t="inlineStr">
        <is>
          <t>Direct Plan IDCW Option</t>
        </is>
      </c>
      <c r="B101" t="n">
        <v>29.1063</v>
      </c>
      <c r="C101" t="n">
        <v>29.5593</v>
      </c>
    </row>
    <row r="102">
      <c r="A102" t="inlineStr">
        <is>
          <t>Regular Plan Growth Option</t>
        </is>
      </c>
      <c r="B102" t="n">
        <v>27.1156</v>
      </c>
      <c r="C102" t="n">
        <v>27.5076</v>
      </c>
    </row>
    <row r="103">
      <c r="A103" t="inlineStr">
        <is>
          <t>Regular Plan IDCW Option</t>
        </is>
      </c>
      <c r="B103" t="n">
        <v>27.1142</v>
      </c>
      <c r="C103" t="n">
        <v>27.5062</v>
      </c>
    </row>
    <row r="105">
      <c r="A105" t="inlineStr">
        <is>
          <t xml:space="preserve">3. Total Dividend (Net) declared during the month </t>
        </is>
      </c>
      <c r="B105" s="34" t="inlineStr">
        <is>
          <t>NIL</t>
        </is>
      </c>
    </row>
    <row r="106">
      <c r="A106" t="inlineStr">
        <is>
          <t>4. Bonus was declared during the month</t>
        </is>
      </c>
      <c r="B106" s="34" t="inlineStr">
        <is>
          <t>NIL</t>
        </is>
      </c>
    </row>
    <row r="107" ht="29" customHeight="1">
      <c r="A107" s="48" t="inlineStr">
        <is>
          <t>5. Investment in Repo of Corporate Debt Securities during the month ended October 31, 2025</t>
        </is>
      </c>
      <c r="B107" s="34" t="inlineStr">
        <is>
          <t>NIL</t>
        </is>
      </c>
    </row>
    <row r="108" ht="29" customHeight="1">
      <c r="A108" s="48" t="inlineStr">
        <is>
          <t>6. Investment in foreign securities/ADRs/GDRs at the end of the month</t>
        </is>
      </c>
      <c r="B108" s="34" t="inlineStr">
        <is>
          <t>NIL</t>
        </is>
      </c>
    </row>
    <row r="109">
      <c r="A109" t="inlineStr">
        <is>
          <t>7. Portfolio Turnover Ratio</t>
        </is>
      </c>
      <c r="B109" s="51" t="n">
        <v>1.2892</v>
      </c>
    </row>
    <row r="110" ht="43.5" customHeight="1">
      <c r="A110" s="48" t="inlineStr">
        <is>
          <t>8. Total gross exposure to derivative instruments (excluding reversed positions) at the end of the month (Rs. in Lakhs)</t>
        </is>
      </c>
      <c r="B110" s="34" t="n">
        <v>2086.32925</v>
      </c>
    </row>
    <row r="111">
      <c r="B111" s="34" t="n"/>
    </row>
    <row r="112" ht="29" customHeight="1">
      <c r="A112" s="48" t="inlineStr">
        <is>
          <t>9. Margin Deposits includes Margin money placed on derivatives other than margin money placed with bank</t>
        </is>
      </c>
      <c r="B112" s="34" t="inlineStr">
        <is>
          <t>NIL</t>
        </is>
      </c>
    </row>
    <row r="113" ht="29" customHeight="1">
      <c r="A113" s="48" t="inlineStr">
        <is>
          <t>10. Value of investment made by other schemes under same management (Rs. In Lakhs)</t>
        </is>
      </c>
      <c r="B113" t="n">
        <v>1371.65</v>
      </c>
    </row>
    <row r="114" ht="29" customHeight="1">
      <c r="A114" s="48" t="inlineStr">
        <is>
          <t>11. Number of instance of deviation In valuation of securities</t>
        </is>
      </c>
      <c r="B114" s="34" t="inlineStr">
        <is>
          <t>NIL</t>
        </is>
      </c>
    </row>
    <row r="115" ht="29" customHeight="1">
      <c r="A115" s="48" t="inlineStr">
        <is>
          <t>12. Total value and percentage of illiquid equity shares / securities</t>
        </is>
      </c>
      <c r="B115" s="34" t="inlineStr">
        <is>
          <t>NIL</t>
        </is>
      </c>
    </row>
    <row r="117" ht="70" customHeight="1">
      <c r="A117" s="82" t="inlineStr">
        <is>
          <t>Scheme Name</t>
        </is>
      </c>
      <c r="B117" s="82" t="inlineStr">
        <is>
          <t>Risk- O - Meter</t>
        </is>
      </c>
      <c r="C117" s="82" t="inlineStr">
        <is>
          <t>Benchmark of the Scheme</t>
        </is>
      </c>
      <c r="D117" s="82" t="inlineStr">
        <is>
          <t>Benchmark Risk-o-meter</t>
        </is>
      </c>
    </row>
    <row r="118" ht="70" customHeight="1">
      <c r="A118" s="82" t="inlineStr">
        <is>
          <t>Edelweiss Recently Listed IPO Fund</t>
        </is>
      </c>
      <c r="B118" s="82" t="n"/>
      <c r="C118" s="82" t="inlineStr">
        <is>
          <t>Nifty IPO Index</t>
        </is>
      </c>
      <c r="D118" s="82" t="n"/>
      <c r="E11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G47"/>
  <sheetViews>
    <sheetView showGridLines="0" workbookViewId="0">
      <pane ySplit="4" topLeftCell="A41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 GREATER CHINA EQUITY OFF-SHORE FUND AS ON OCTOBER 31, 2025</t>
        </is>
      </c>
    </row>
    <row r="2" ht="19.5" customHeight="1">
      <c r="A2" s="81" t="inlineStr">
        <is>
          <t>(An open ended fund of fund scheme investing in JPMorgan Funds – Greater China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 GREATER CHINA-I-I2 USD</t>
        </is>
      </c>
      <c r="B9" s="30" t="inlineStr">
        <is>
          <t>LU1727356906</t>
        </is>
      </c>
      <c r="C9" s="30" t="n"/>
      <c r="D9" s="13" t="n">
        <v>759410.846</v>
      </c>
      <c r="E9" s="14" t="n">
        <v>135207.52</v>
      </c>
      <c r="F9" s="15" t="n">
        <v>0.5335</v>
      </c>
      <c r="G9" s="15" t="n"/>
    </row>
    <row r="10">
      <c r="A10" s="12" t="inlineStr">
        <is>
          <t>JPM GREATER CHINA-I AC</t>
        </is>
      </c>
      <c r="B10" s="30" t="inlineStr">
        <is>
          <t>LU0248053877</t>
        </is>
      </c>
      <c r="C10" s="30" t="n"/>
      <c r="D10" s="13" t="n">
        <v>413168.961</v>
      </c>
      <c r="E10" s="14" t="n">
        <v>109343.61</v>
      </c>
      <c r="F10" s="15" t="n">
        <v>0.4315</v>
      </c>
      <c r="G10" s="15" t="n"/>
    </row>
    <row r="11">
      <c r="A11" s="16" t="inlineStr">
        <is>
          <t>Sub Total</t>
        </is>
      </c>
      <c r="B11" s="31" t="n"/>
      <c r="C11" s="31" t="n"/>
      <c r="D11" s="17" t="n"/>
      <c r="E11" s="18" t="n">
        <v>244551.13</v>
      </c>
      <c r="F11" s="19" t="n">
        <v>0.965</v>
      </c>
      <c r="G11" s="20" t="n"/>
    </row>
    <row r="12">
      <c r="A12" s="12" t="n"/>
      <c r="B12" s="30" t="n"/>
      <c r="C12" s="30" t="n"/>
      <c r="D12" s="13" t="n"/>
      <c r="E12" s="14" t="n"/>
      <c r="F12" s="15" t="n"/>
      <c r="G12" s="15" t="n"/>
    </row>
    <row r="13">
      <c r="A13" s="21" t="inlineStr">
        <is>
          <t>TOTAL</t>
        </is>
      </c>
      <c r="B13" s="32" t="n"/>
      <c r="C13" s="32" t="n"/>
      <c r="D13" s="22" t="n"/>
      <c r="E13" s="18" t="n">
        <v>244551.13</v>
      </c>
      <c r="F13" s="19" t="n">
        <v>0.965</v>
      </c>
      <c r="G13" s="20" t="n"/>
    </row>
    <row r="14">
      <c r="A14" s="12" t="n"/>
      <c r="B14" s="30" t="n"/>
      <c r="C14" s="30" t="n"/>
      <c r="D14" s="13" t="n"/>
      <c r="E14" s="14" t="n"/>
      <c r="F14" s="15" t="n"/>
      <c r="G14" s="15" t="n"/>
    </row>
    <row r="15">
      <c r="A15" s="16" t="inlineStr">
        <is>
          <t>TREPS / Reverse Repo</t>
        </is>
      </c>
      <c r="B15" s="30" t="n"/>
      <c r="C15" s="30" t="n"/>
      <c r="D15" s="13" t="n"/>
      <c r="E15" s="14" t="n"/>
      <c r="F15" s="15" t="n"/>
      <c r="G15" s="15" t="n"/>
    </row>
    <row r="16">
      <c r="A16" s="12" t="inlineStr">
        <is>
          <t>Clearing Corporation of India Ltd.</t>
        </is>
      </c>
      <c r="B16" s="30" t="n"/>
      <c r="C16" s="30" t="n"/>
      <c r="D16" s="13" t="n"/>
      <c r="E16" s="14" t="n">
        <v>9936.43</v>
      </c>
      <c r="F16" s="15" t="n">
        <v>0.0392</v>
      </c>
      <c r="G16" s="15" t="n">
        <v>0.05596</v>
      </c>
    </row>
    <row r="17">
      <c r="A17" s="16" t="inlineStr">
        <is>
          <t>Sub Total</t>
        </is>
      </c>
      <c r="B17" s="31" t="n"/>
      <c r="C17" s="31" t="n"/>
      <c r="D17" s="17" t="n"/>
      <c r="E17" s="18" t="n">
        <v>9936.43</v>
      </c>
      <c r="F17" s="19" t="n">
        <v>0.0392</v>
      </c>
      <c r="G17" s="20" t="n"/>
    </row>
    <row r="18">
      <c r="A18" s="12" t="n"/>
      <c r="B18" s="30" t="n"/>
      <c r="C18" s="30" t="n"/>
      <c r="D18" s="13" t="n"/>
      <c r="E18" s="14" t="n"/>
      <c r="F18" s="15" t="n"/>
      <c r="G18" s="15" t="n"/>
    </row>
    <row r="19">
      <c r="A19" s="21" t="inlineStr">
        <is>
          <t>TOTAL</t>
        </is>
      </c>
      <c r="B19" s="32" t="n"/>
      <c r="C19" s="32" t="n"/>
      <c r="D19" s="22" t="n"/>
      <c r="E19" s="18" t="n">
        <v>9936.43</v>
      </c>
      <c r="F19" s="19" t="n">
        <v>0.0392</v>
      </c>
      <c r="G19" s="20" t="n"/>
    </row>
    <row r="20">
      <c r="A20" s="12" t="inlineStr">
        <is>
          <t>Accrued Interest</t>
        </is>
      </c>
      <c r="B20" s="30" t="n"/>
      <c r="C20" s="30" t="n"/>
      <c r="D20" s="13" t="n"/>
      <c r="E20" s="14" t="n">
        <v>1.5234044</v>
      </c>
      <c r="F20" s="15" t="n">
        <v>6e-06</v>
      </c>
      <c r="G20" s="15" t="n"/>
    </row>
    <row r="21">
      <c r="A21" s="12" t="inlineStr">
        <is>
          <t>Net Receivables/(Payables)</t>
        </is>
      </c>
      <c r="B21" s="30" t="n"/>
      <c r="C21" s="30" t="n"/>
      <c r="D21" s="13" t="n"/>
      <c r="E21" s="23" t="n">
        <v>-1060.6334044</v>
      </c>
      <c r="F21" s="24" t="n">
        <v>-0.004206</v>
      </c>
      <c r="G21" s="15" t="n">
        <v>0.05596</v>
      </c>
    </row>
    <row r="22">
      <c r="A22" s="25" t="inlineStr">
        <is>
          <t>GRAND TOTAL</t>
        </is>
      </c>
      <c r="B22" s="33" t="n"/>
      <c r="C22" s="33" t="n"/>
      <c r="D22" s="26" t="n"/>
      <c r="E22" s="27" t="n">
        <v>253428.45</v>
      </c>
      <c r="F22" s="28" t="n">
        <v>1</v>
      </c>
      <c r="G22" s="28" t="n"/>
    </row>
    <row r="27">
      <c r="A27" s="80" t="inlineStr">
        <is>
          <t>Notes:</t>
        </is>
      </c>
    </row>
    <row r="28">
      <c r="A28" s="48" t="inlineStr">
        <is>
          <t>1. Security in default beyond its maturiy date</t>
        </is>
      </c>
      <c r="B28" s="34" t="inlineStr">
        <is>
          <t>NIL</t>
        </is>
      </c>
    </row>
    <row r="29">
      <c r="A29" t="inlineStr">
        <is>
          <t>2. NAV at the beginning of the period (Rs. per unit)</t>
        </is>
      </c>
    </row>
    <row r="30">
      <c r="A30" t="inlineStr">
        <is>
          <t>Plan /option (Face Value 10)</t>
        </is>
      </c>
      <c r="B30" t="inlineStr">
        <is>
          <t>As on</t>
        </is>
      </c>
      <c r="C30" t="inlineStr">
        <is>
          <t>As on</t>
        </is>
      </c>
    </row>
    <row r="31">
      <c r="B31" s="49" t="n">
        <v>45930</v>
      </c>
      <c r="C31" s="49" t="n">
        <v>45961</v>
      </c>
    </row>
    <row r="32">
      <c r="A32" t="inlineStr">
        <is>
          <t>Direct Plan Growth Option</t>
        </is>
      </c>
      <c r="B32" t="n">
        <v>59.068</v>
      </c>
      <c r="C32" t="n">
        <v>58.808</v>
      </c>
    </row>
    <row r="33">
      <c r="A33" t="inlineStr">
        <is>
          <t>Regular Plan Growth Option</t>
        </is>
      </c>
      <c r="B33" t="n">
        <v>52.462</v>
      </c>
      <c r="C33" t="n">
        <v>52.193</v>
      </c>
    </row>
    <row r="35">
      <c r="A35" t="inlineStr">
        <is>
          <t xml:space="preserve">3. Total Dividend (Net) declared during the month </t>
        </is>
      </c>
      <c r="B35" s="34" t="inlineStr">
        <is>
          <t>NIL</t>
        </is>
      </c>
    </row>
    <row r="36">
      <c r="A36" t="inlineStr">
        <is>
          <t>4. Bonus was declared during the month</t>
        </is>
      </c>
      <c r="B36" s="34" t="inlineStr">
        <is>
          <t>NIL</t>
        </is>
      </c>
    </row>
    <row r="37" ht="29" customHeight="1">
      <c r="A37" s="48" t="inlineStr">
        <is>
          <t>5. Investment in Repo of Corporate Debt Securities during the month ended October 31, 2025</t>
        </is>
      </c>
      <c r="B37" s="34" t="inlineStr">
        <is>
          <t>NIL</t>
        </is>
      </c>
    </row>
    <row r="38" ht="29" customHeight="1">
      <c r="A38" s="48" t="inlineStr">
        <is>
          <t>6. Investment in foreign securities/ADRs/GDRs at the end of the month</t>
        </is>
      </c>
      <c r="B38" s="51" t="n">
        <v>244551.1348598</v>
      </c>
    </row>
    <row r="39" ht="43.5" customHeight="1">
      <c r="A39" s="48" t="inlineStr">
        <is>
          <t>7. Total gross exposure to derivative instruments (excluding reversed positions) at the end of the month (Rs. in Lakhs)</t>
        </is>
      </c>
      <c r="B39" s="34" t="inlineStr">
        <is>
          <t>NIL</t>
        </is>
      </c>
    </row>
    <row r="40">
      <c r="B40" s="34" t="n"/>
    </row>
    <row r="41" ht="29" customHeight="1">
      <c r="A41" s="48" t="inlineStr">
        <is>
          <t>8. Margin Deposits includes Margin money placed on derivatives other than margin money placed with bank</t>
        </is>
      </c>
      <c r="B41" s="34" t="inlineStr">
        <is>
          <t>NIL</t>
        </is>
      </c>
    </row>
    <row r="42" ht="29" customHeight="1">
      <c r="A42" s="48" t="inlineStr">
        <is>
          <t>9. Value of investment made by other schemes under same management (Rs. In Lakhs)</t>
        </is>
      </c>
      <c r="B42" t="inlineStr">
        <is>
          <t>NIL</t>
        </is>
      </c>
    </row>
    <row r="43" ht="29" customHeight="1">
      <c r="A43" s="48" t="inlineStr">
        <is>
          <t>10. Number of instance of deviation In valuation of securities</t>
        </is>
      </c>
      <c r="B43" s="34" t="inlineStr">
        <is>
          <t>NIL</t>
        </is>
      </c>
    </row>
    <row r="44" ht="29" customHeight="1">
      <c r="A44" s="48" t="inlineStr">
        <is>
          <t>11. Total value and percentage of illiquid equity shares / securities</t>
        </is>
      </c>
      <c r="B44" s="34" t="inlineStr">
        <is>
          <t>NIL</t>
        </is>
      </c>
    </row>
    <row r="46" ht="70" customHeight="1">
      <c r="A46" s="82" t="inlineStr">
        <is>
          <t>Scheme Name</t>
        </is>
      </c>
      <c r="B46" s="82" t="inlineStr">
        <is>
          <t>Risk- O - Meter</t>
        </is>
      </c>
      <c r="C46" s="82" t="inlineStr">
        <is>
          <t>Benchmark of the Scheme</t>
        </is>
      </c>
      <c r="D46" s="82" t="inlineStr">
        <is>
          <t>Benchmark Risk-o-meter</t>
        </is>
      </c>
    </row>
    <row r="47" ht="70" customHeight="1">
      <c r="A47" s="82" t="inlineStr">
        <is>
          <t>Edelweiss Greater China Equity Off-Shore Fund</t>
        </is>
      </c>
      <c r="B47" s="82" t="n"/>
      <c r="C47" s="82" t="inlineStr">
        <is>
          <t>MSCI Golden Dragon Index (Total Return Net)</t>
        </is>
      </c>
      <c r="D47" s="82" t="n"/>
      <c r="E4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3.xml><?xml version="1.0" encoding="utf-8"?>
<worksheet xmlns="http://schemas.openxmlformats.org/spreadsheetml/2006/main">
  <sheetPr>
    <outlinePr summaryBelow="1" summaryRight="1"/>
    <pageSetUpPr/>
  </sheetPr>
  <dimension ref="A1:G98"/>
  <sheetViews>
    <sheetView showGridLines="0" workbookViewId="0">
      <pane ySplit="4" topLeftCell="A8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MSCI INDIA DOMESTIC &amp; WORLD HEALTHCARE 45 INDEX AS ON OCTOBER 31, 2025</t>
        </is>
      </c>
    </row>
    <row r="2" ht="19.5" customHeight="1">
      <c r="A2" s="81" t="inlineStr">
        <is>
          <t>(An Open-ended Equity Scheme replicating MSCI India Domestic &amp; World Healthcare 45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Sun Pharmaceutical Industries Ltd.</t>
        </is>
      </c>
      <c r="B8" s="30" t="inlineStr">
        <is>
          <t>INE044A01036</t>
        </is>
      </c>
      <c r="C8" s="30" t="inlineStr">
        <is>
          <t>Pharmaceuticals &amp; Biotechnology</t>
        </is>
      </c>
      <c r="D8" s="13" t="n">
        <v>110829</v>
      </c>
      <c r="E8" s="14" t="n">
        <v>1873.79</v>
      </c>
      <c r="F8" s="15" t="n">
        <v>0.1116</v>
      </c>
      <c r="G8" s="15" t="n"/>
    </row>
    <row r="9">
      <c r="A9" s="12" t="inlineStr">
        <is>
          <t>Max Healthcare Institute Ltd.</t>
        </is>
      </c>
      <c r="B9" s="30" t="inlineStr">
        <is>
          <t>INE027H01010</t>
        </is>
      </c>
      <c r="C9" s="30" t="inlineStr">
        <is>
          <t>Healthcare Services</t>
        </is>
      </c>
      <c r="D9" s="13" t="n">
        <v>89810</v>
      </c>
      <c r="E9" s="14" t="n">
        <v>1030.84</v>
      </c>
      <c r="F9" s="15" t="n">
        <v>0.0614</v>
      </c>
      <c r="G9" s="15" t="n"/>
    </row>
    <row r="10">
      <c r="A10" s="12" t="inlineStr">
        <is>
          <t>Cipla Ltd.</t>
        </is>
      </c>
      <c r="B10" s="30" t="inlineStr">
        <is>
          <t>INE059A01026</t>
        </is>
      </c>
      <c r="C10" s="30" t="inlineStr">
        <is>
          <t>Pharmaceuticals &amp; Biotechnology</t>
        </is>
      </c>
      <c r="D10" s="13" t="n">
        <v>65295</v>
      </c>
      <c r="E10" s="14" t="n">
        <v>980.27</v>
      </c>
      <c r="F10" s="15" t="n">
        <v>0.0584</v>
      </c>
      <c r="G10" s="15" t="n"/>
    </row>
    <row r="11">
      <c r="A11" s="12" t="inlineStr">
        <is>
          <t>Divi's Laboratories Ltd.</t>
        </is>
      </c>
      <c r="B11" s="30" t="inlineStr">
        <is>
          <t>INE361B01024</t>
        </is>
      </c>
      <c r="C11" s="30" t="inlineStr">
        <is>
          <t>Pharmaceuticals &amp; Biotechnology</t>
        </is>
      </c>
      <c r="D11" s="13" t="n">
        <v>13795</v>
      </c>
      <c r="E11" s="14" t="n">
        <v>929.51</v>
      </c>
      <c r="F11" s="15" t="n">
        <v>0.0554</v>
      </c>
      <c r="G11" s="15" t="n"/>
    </row>
    <row r="12">
      <c r="A12" s="12" t="inlineStr">
        <is>
          <t>Apollo Hospitals Enterprise Ltd.</t>
        </is>
      </c>
      <c r="B12" s="30" t="inlineStr">
        <is>
          <t>INE437A01024</t>
        </is>
      </c>
      <c r="C12" s="30" t="inlineStr">
        <is>
          <t>Healthcare Services</t>
        </is>
      </c>
      <c r="D12" s="13" t="n">
        <v>11623</v>
      </c>
      <c r="E12" s="14" t="n">
        <v>892.76</v>
      </c>
      <c r="F12" s="15" t="n">
        <v>0.0532</v>
      </c>
      <c r="G12" s="15" t="n"/>
    </row>
    <row r="13">
      <c r="A13" s="12" t="inlineStr">
        <is>
          <t>Dr. Reddy's Laboratories Ltd.</t>
        </is>
      </c>
      <c r="B13" s="30" t="inlineStr">
        <is>
          <t>INE089A01031</t>
        </is>
      </c>
      <c r="C13" s="30" t="inlineStr">
        <is>
          <t>Pharmaceuticals &amp; Biotechnology</t>
        </is>
      </c>
      <c r="D13" s="13" t="n">
        <v>67460</v>
      </c>
      <c r="E13" s="14" t="n">
        <v>807.9</v>
      </c>
      <c r="F13" s="15" t="n">
        <v>0.0481</v>
      </c>
      <c r="G13" s="15" t="n"/>
    </row>
    <row r="14">
      <c r="A14" s="12" t="inlineStr">
        <is>
          <t>Fortis Healthcare Ltd.</t>
        </is>
      </c>
      <c r="B14" s="30" t="inlineStr">
        <is>
          <t>INE061F01013</t>
        </is>
      </c>
      <c r="C14" s="30" t="inlineStr">
        <is>
          <t>Healthcare Services</t>
        </is>
      </c>
      <c r="D14" s="13" t="n">
        <v>56668</v>
      </c>
      <c r="E14" s="14" t="n">
        <v>579.74</v>
      </c>
      <c r="F14" s="15" t="n">
        <v>0.0345</v>
      </c>
      <c r="G14" s="15" t="n"/>
    </row>
    <row r="15">
      <c r="A15" s="12" t="inlineStr">
        <is>
          <t>Lupin Ltd.</t>
        </is>
      </c>
      <c r="B15" s="30" t="inlineStr">
        <is>
          <t>INE326A01037</t>
        </is>
      </c>
      <c r="C15" s="30" t="inlineStr">
        <is>
          <t>Pharmaceuticals &amp; Biotechnology</t>
        </is>
      </c>
      <c r="D15" s="13" t="n">
        <v>26370</v>
      </c>
      <c r="E15" s="14" t="n">
        <v>517.77</v>
      </c>
      <c r="F15" s="15" t="n">
        <v>0.0308</v>
      </c>
      <c r="G15" s="15" t="n"/>
    </row>
    <row r="16">
      <c r="A16" s="12" t="inlineStr">
        <is>
          <t>Torrent Pharmaceuticals Ltd.</t>
        </is>
      </c>
      <c r="B16" s="30" t="inlineStr">
        <is>
          <t>INE685A01028</t>
        </is>
      </c>
      <c r="C16" s="30" t="inlineStr">
        <is>
          <t>Pharmaceuticals &amp; Biotechnology</t>
        </is>
      </c>
      <c r="D16" s="13" t="n">
        <v>13679</v>
      </c>
      <c r="E16" s="14" t="n">
        <v>486.99</v>
      </c>
      <c r="F16" s="15" t="n">
        <v>0.029</v>
      </c>
      <c r="G16" s="15" t="n"/>
    </row>
    <row r="17">
      <c r="A17" s="12" t="inlineStr">
        <is>
          <t>Laurus Labs Ltd.</t>
        </is>
      </c>
      <c r="B17" s="30" t="inlineStr">
        <is>
          <t>INE947Q01028</t>
        </is>
      </c>
      <c r="C17" s="30" t="inlineStr">
        <is>
          <t>Pharmaceuticals &amp; Biotechnology</t>
        </is>
      </c>
      <c r="D17" s="13" t="n">
        <v>40501</v>
      </c>
      <c r="E17" s="14" t="n">
        <v>386.24</v>
      </c>
      <c r="F17" s="15" t="n">
        <v>0.023</v>
      </c>
      <c r="G17" s="15" t="n"/>
    </row>
    <row r="18">
      <c r="A18" s="12" t="inlineStr">
        <is>
          <t>Aurobindo Pharma Ltd.</t>
        </is>
      </c>
      <c r="B18" s="30" t="inlineStr">
        <is>
          <t>INE406A01037</t>
        </is>
      </c>
      <c r="C18" s="30" t="inlineStr">
        <is>
          <t>Pharmaceuticals &amp; Biotechnology</t>
        </is>
      </c>
      <c r="D18" s="13" t="n">
        <v>30182</v>
      </c>
      <c r="E18" s="14" t="n">
        <v>343.74</v>
      </c>
      <c r="F18" s="15" t="n">
        <v>0.0205</v>
      </c>
      <c r="G18" s="15" t="n"/>
    </row>
    <row r="19">
      <c r="A19" s="12" t="inlineStr">
        <is>
          <t>Mankind Pharma Ltd.</t>
        </is>
      </c>
      <c r="B19" s="30" t="inlineStr">
        <is>
          <t>INE634S01028</t>
        </is>
      </c>
      <c r="C19" s="30" t="inlineStr">
        <is>
          <t>Pharmaceuticals &amp; Biotechnology</t>
        </is>
      </c>
      <c r="D19" s="13" t="n">
        <v>14298</v>
      </c>
      <c r="E19" s="14" t="n">
        <v>340.86</v>
      </c>
      <c r="F19" s="15" t="n">
        <v>0.0203</v>
      </c>
      <c r="G19" s="15" t="n"/>
    </row>
    <row r="20">
      <c r="A20" s="12" t="inlineStr">
        <is>
          <t>Glenmark Pharmaceuticals Ltd.</t>
        </is>
      </c>
      <c r="B20" s="30" t="inlineStr">
        <is>
          <t>INE935A01035</t>
        </is>
      </c>
      <c r="C20" s="30" t="inlineStr">
        <is>
          <t>Pharmaceuticals &amp; Biotechnology</t>
        </is>
      </c>
      <c r="D20" s="13" t="n">
        <v>16294</v>
      </c>
      <c r="E20" s="14" t="n">
        <v>308.15</v>
      </c>
      <c r="F20" s="15" t="n">
        <v>0.0184</v>
      </c>
      <c r="G20" s="15" t="n"/>
    </row>
    <row r="21">
      <c r="A21" s="12" t="inlineStr">
        <is>
          <t>Zydus Lifesciences Ltd.</t>
        </is>
      </c>
      <c r="B21" s="30" t="inlineStr">
        <is>
          <t>INE010B01027</t>
        </is>
      </c>
      <c r="C21" s="30" t="inlineStr">
        <is>
          <t>Pharmaceuticals &amp; Biotechnology</t>
        </is>
      </c>
      <c r="D21" s="13" t="n">
        <v>29050</v>
      </c>
      <c r="E21" s="14" t="n">
        <v>283.08</v>
      </c>
      <c r="F21" s="15" t="n">
        <v>0.0169</v>
      </c>
      <c r="G21" s="15" t="n"/>
    </row>
    <row r="22">
      <c r="A22" s="12" t="inlineStr">
        <is>
          <t>Alkem Laboratories Ltd.</t>
        </is>
      </c>
      <c r="B22" s="30" t="inlineStr">
        <is>
          <t>INE540L01014</t>
        </is>
      </c>
      <c r="C22" s="30" t="inlineStr">
        <is>
          <t>Pharmaceuticals &amp; Biotechnology</t>
        </is>
      </c>
      <c r="D22" s="13" t="n">
        <v>4833</v>
      </c>
      <c r="E22" s="14" t="n">
        <v>266.13</v>
      </c>
      <c r="F22" s="15" t="n">
        <v>0.0159</v>
      </c>
      <c r="G22" s="15" t="n"/>
    </row>
    <row r="23">
      <c r="A23" s="12" t="inlineStr">
        <is>
          <t>Biocon Ltd.</t>
        </is>
      </c>
      <c r="B23" s="30" t="inlineStr">
        <is>
          <t>INE376G01013</t>
        </is>
      </c>
      <c r="C23" s="30" t="inlineStr">
        <is>
          <t>Pharmaceuticals &amp; Biotechnology</t>
        </is>
      </c>
      <c r="D23" s="13" t="n">
        <v>61756</v>
      </c>
      <c r="E23" s="14" t="n">
        <v>229.79</v>
      </c>
      <c r="F23" s="15" t="n">
        <v>0.0137</v>
      </c>
      <c r="G23" s="15" t="n"/>
    </row>
    <row r="24">
      <c r="A24" s="12" t="inlineStr">
        <is>
          <t>IPCA Laboratories Ltd.</t>
        </is>
      </c>
      <c r="B24" s="30" t="inlineStr">
        <is>
          <t>INE571A01038</t>
        </is>
      </c>
      <c r="C24" s="30" t="inlineStr">
        <is>
          <t>Pharmaceuticals &amp; Biotechnology</t>
        </is>
      </c>
      <c r="D24" s="13" t="n">
        <v>16114</v>
      </c>
      <c r="E24" s="14" t="n">
        <v>204.84</v>
      </c>
      <c r="F24" s="15" t="n">
        <v>0.0122</v>
      </c>
      <c r="G24" s="15" t="n"/>
    </row>
    <row r="25">
      <c r="A25" s="12" t="inlineStr">
        <is>
          <t>Gland Pharma Ltd.</t>
        </is>
      </c>
      <c r="B25" s="30" t="inlineStr">
        <is>
          <t>INE068V01023</t>
        </is>
      </c>
      <c r="C25" s="30" t="inlineStr">
        <is>
          <t>Pharmaceuticals &amp; Biotechnology</t>
        </is>
      </c>
      <c r="D25" s="13" t="n">
        <v>8562</v>
      </c>
      <c r="E25" s="14" t="n">
        <v>165.15</v>
      </c>
      <c r="F25" s="15" t="n">
        <v>0.0098</v>
      </c>
      <c r="G25" s="15" t="n"/>
    </row>
    <row r="26">
      <c r="A26" s="12" t="inlineStr">
        <is>
          <t>Narayana Hrudayalaya ltd.</t>
        </is>
      </c>
      <c r="B26" s="30" t="inlineStr">
        <is>
          <t>INE410P01011</t>
        </is>
      </c>
      <c r="C26" s="30" t="inlineStr">
        <is>
          <t>Healthcare Services</t>
        </is>
      </c>
      <c r="D26" s="13" t="n">
        <v>8260</v>
      </c>
      <c r="E26" s="14" t="n">
        <v>145.16</v>
      </c>
      <c r="F26" s="15" t="n">
        <v>0.0086</v>
      </c>
      <c r="G26" s="15" t="n"/>
    </row>
    <row r="27">
      <c r="A27" s="12" t="inlineStr">
        <is>
          <t>Piramal Pharma Ltd.</t>
        </is>
      </c>
      <c r="B27" s="30" t="inlineStr">
        <is>
          <t>INE0DK501011</t>
        </is>
      </c>
      <c r="C27" s="30" t="inlineStr">
        <is>
          <t>Pharmaceuticals &amp; Biotechnology</t>
        </is>
      </c>
      <c r="D27" s="13" t="n">
        <v>69075</v>
      </c>
      <c r="E27" s="14" t="n">
        <v>137.89</v>
      </c>
      <c r="F27" s="15" t="n">
        <v>0.008200000000000001</v>
      </c>
      <c r="G27" s="15" t="n"/>
    </row>
    <row r="28">
      <c r="A28" s="12" t="inlineStr">
        <is>
          <t>Syngene International Ltd.</t>
        </is>
      </c>
      <c r="B28" s="30" t="inlineStr">
        <is>
          <t>INE398R01022</t>
        </is>
      </c>
      <c r="C28" s="30" t="inlineStr">
        <is>
          <t>Healthcare Services</t>
        </is>
      </c>
      <c r="D28" s="13" t="n">
        <v>20939</v>
      </c>
      <c r="E28" s="14" t="n">
        <v>136.12</v>
      </c>
      <c r="F28" s="15" t="n">
        <v>0.0081</v>
      </c>
      <c r="G28" s="15" t="n"/>
    </row>
    <row r="29">
      <c r="A29" s="12" t="inlineStr">
        <is>
          <t>GlaxoSmithKline Pharmaceuticals Ltd.</t>
        </is>
      </c>
      <c r="B29" s="30" t="inlineStr">
        <is>
          <t>INE159A01016</t>
        </is>
      </c>
      <c r="C29" s="30" t="inlineStr">
        <is>
          <t>Pharmaceuticals &amp; Biotechnology</t>
        </is>
      </c>
      <c r="D29" s="13" t="n">
        <v>4891</v>
      </c>
      <c r="E29" s="14" t="n">
        <v>128.08</v>
      </c>
      <c r="F29" s="15" t="n">
        <v>0.0076</v>
      </c>
      <c r="G29" s="15" t="n"/>
    </row>
    <row r="30">
      <c r="A30" s="12" t="inlineStr">
        <is>
          <t>Ajanta Pharma Ltd.</t>
        </is>
      </c>
      <c r="B30" s="30" t="inlineStr">
        <is>
          <t>INE031B01049</t>
        </is>
      </c>
      <c r="C30" s="30" t="inlineStr">
        <is>
          <t>Pharmaceuticals &amp; Biotechnology</t>
        </is>
      </c>
      <c r="D30" s="13" t="n">
        <v>5049</v>
      </c>
      <c r="E30" s="14" t="n">
        <v>124.47</v>
      </c>
      <c r="F30" s="15" t="n">
        <v>0.0074</v>
      </c>
      <c r="G30" s="15" t="n"/>
    </row>
    <row r="31">
      <c r="A31" s="12" t="inlineStr">
        <is>
          <t>Global Health Ltd.</t>
        </is>
      </c>
      <c r="B31" s="30" t="inlineStr">
        <is>
          <t>INE474Q01031</t>
        </is>
      </c>
      <c r="C31" s="30" t="inlineStr">
        <is>
          <t>Healthcare Services</t>
        </is>
      </c>
      <c r="D31" s="13" t="n">
        <v>9305</v>
      </c>
      <c r="E31" s="14" t="n">
        <v>122.04</v>
      </c>
      <c r="F31" s="15" t="n">
        <v>0.0073</v>
      </c>
      <c r="G31" s="15" t="n"/>
    </row>
    <row r="32">
      <c r="A32" s="12" t="inlineStr">
        <is>
          <t>Cohance Lifesciences Ltd.</t>
        </is>
      </c>
      <c r="B32" s="30" t="inlineStr">
        <is>
          <t>INE03QK01018</t>
        </is>
      </c>
      <c r="C32" s="30" t="inlineStr">
        <is>
          <t>Pharmaceuticals &amp; Biotechnology</t>
        </is>
      </c>
      <c r="D32" s="13" t="n">
        <v>13253</v>
      </c>
      <c r="E32" s="14" t="n">
        <v>99.84999999999999</v>
      </c>
      <c r="F32" s="15" t="n">
        <v>0.0059</v>
      </c>
      <c r="G32" s="15" t="n"/>
    </row>
    <row r="33">
      <c r="A33" s="16" t="inlineStr">
        <is>
          <t>Sub Total</t>
        </is>
      </c>
      <c r="B33" s="31" t="n"/>
      <c r="C33" s="31" t="n"/>
      <c r="D33" s="17" t="n"/>
      <c r="E33" s="18" t="n">
        <v>11521.16</v>
      </c>
      <c r="F33" s="19" t="n">
        <v>0.6862</v>
      </c>
      <c r="G33" s="20" t="n"/>
    </row>
    <row r="34">
      <c r="A34" s="16" t="inlineStr">
        <is>
          <t>(b) Unlisted</t>
        </is>
      </c>
      <c r="B34" s="30" t="n"/>
      <c r="C34" s="30" t="n"/>
      <c r="D34" s="13" t="n"/>
      <c r="E34" s="14" t="n"/>
      <c r="F34" s="15" t="n"/>
      <c r="G34" s="15" t="n"/>
    </row>
    <row r="35">
      <c r="A35" s="16" t="inlineStr">
        <is>
          <t>Sub Total</t>
        </is>
      </c>
      <c r="B35" s="30" t="n"/>
      <c r="C35" s="30" t="n"/>
      <c r="D35" s="13" t="n"/>
      <c r="E35" s="35" t="inlineStr">
        <is>
          <t>NIL</t>
        </is>
      </c>
      <c r="F35" s="36" t="inlineStr">
        <is>
          <t>NIL</t>
        </is>
      </c>
      <c r="G35" s="15" t="n"/>
    </row>
    <row r="36">
      <c r="A36" s="12" t="n"/>
      <c r="B36" s="30" t="n"/>
      <c r="C36" s="30" t="n"/>
      <c r="D36" s="13" t="n"/>
      <c r="E36" s="14" t="n"/>
      <c r="F36" s="15" t="n"/>
      <c r="G36" s="15" t="n"/>
    </row>
    <row r="37">
      <c r="A37" s="16" t="inlineStr">
        <is>
          <t>(c) Listed / Awaiting listing on International Stock Exchanges</t>
        </is>
      </c>
      <c r="B37" s="30" t="n"/>
      <c r="C37" s="30" t="n"/>
      <c r="D37" s="13" t="n"/>
      <c r="E37" s="14" t="n"/>
      <c r="F37" s="15" t="n"/>
      <c r="G37" s="15" t="n"/>
    </row>
    <row r="38">
      <c r="A38" s="12" t="inlineStr">
        <is>
          <t>ELI LILLY &amp; CO</t>
        </is>
      </c>
      <c r="B38" s="30" t="inlineStr">
        <is>
          <t>US5324571083</t>
        </is>
      </c>
      <c r="C38" s="30" t="inlineStr">
        <is>
          <t>Pharmaceuticals</t>
        </is>
      </c>
      <c r="D38" s="13" t="n">
        <v>1260</v>
      </c>
      <c r="E38" s="14" t="n">
        <v>964.61</v>
      </c>
      <c r="F38" s="15" t="n">
        <v>0.0575</v>
      </c>
      <c r="G38" s="15" t="n"/>
    </row>
    <row r="39">
      <c r="A39" s="12" t="inlineStr">
        <is>
          <t>JOHNSON &amp; JOHNSON</t>
        </is>
      </c>
      <c r="B39" s="30" t="inlineStr">
        <is>
          <t>US4781601046</t>
        </is>
      </c>
      <c r="C39" s="30" t="inlineStr">
        <is>
          <t>Pharmaceuticals</t>
        </is>
      </c>
      <c r="D39" s="13" t="n">
        <v>3760</v>
      </c>
      <c r="E39" s="14" t="n">
        <v>630.08</v>
      </c>
      <c r="F39" s="15" t="n">
        <v>0.0375</v>
      </c>
      <c r="G39" s="15" t="n"/>
    </row>
    <row r="40">
      <c r="A40" s="12" t="inlineStr">
        <is>
          <t>ABBVIE INC</t>
        </is>
      </c>
      <c r="B40" s="30" t="inlineStr">
        <is>
          <t>US00287Y1091</t>
        </is>
      </c>
      <c r="C40" s="30" t="inlineStr">
        <is>
          <t>Biotechnology</t>
        </is>
      </c>
      <c r="D40" s="13" t="n">
        <v>2761</v>
      </c>
      <c r="E40" s="14" t="n">
        <v>534.13</v>
      </c>
      <c r="F40" s="15" t="n">
        <v>0.0318</v>
      </c>
      <c r="G40" s="15" t="n"/>
    </row>
    <row r="41">
      <c r="A41" s="12" t="inlineStr">
        <is>
          <t>NOVARTIS AG</t>
        </is>
      </c>
      <c r="B41" s="30" t="inlineStr">
        <is>
          <t>US66987V1098</t>
        </is>
      </c>
      <c r="C41" s="30" t="inlineStr">
        <is>
          <t>Pharmaceuticals</t>
        </is>
      </c>
      <c r="D41" s="13" t="n">
        <v>2971</v>
      </c>
      <c r="E41" s="14" t="n">
        <v>326.31</v>
      </c>
      <c r="F41" s="15" t="n">
        <v>0.0194</v>
      </c>
      <c r="G41" s="15" t="n"/>
    </row>
    <row r="42">
      <c r="A42" s="12" t="inlineStr">
        <is>
          <t>MERCK &amp; CO.INC</t>
        </is>
      </c>
      <c r="B42" s="30" t="inlineStr">
        <is>
          <t>US58933Y1055</t>
        </is>
      </c>
      <c r="C42" s="30" t="inlineStr">
        <is>
          <t>Pharmaceuticals</t>
        </is>
      </c>
      <c r="D42" s="13" t="n">
        <v>3924</v>
      </c>
      <c r="E42" s="14" t="n">
        <v>299.34</v>
      </c>
      <c r="F42" s="15" t="n">
        <v>0.0178</v>
      </c>
      <c r="G42" s="15" t="n"/>
    </row>
    <row r="43">
      <c r="A43" s="12" t="inlineStr">
        <is>
          <t>ABBOTT LABORATORIES</t>
        </is>
      </c>
      <c r="B43" s="30" t="inlineStr">
        <is>
          <t>US0028241000</t>
        </is>
      </c>
      <c r="C43" s="30" t="inlineStr">
        <is>
          <t>Health Care Equipment &amp; Supplies</t>
        </is>
      </c>
      <c r="D43" s="13" t="n">
        <v>2719</v>
      </c>
      <c r="E43" s="14" t="n">
        <v>298.22</v>
      </c>
      <c r="F43" s="15" t="n">
        <v>0.0178</v>
      </c>
      <c r="G43" s="15" t="n"/>
    </row>
    <row r="44">
      <c r="A44" s="12" t="inlineStr">
        <is>
          <t>THERMO FISHER SCIENTIFIC INC</t>
        </is>
      </c>
      <c r="B44" s="30" t="inlineStr">
        <is>
          <t>US8835561023</t>
        </is>
      </c>
      <c r="C44" s="30" t="inlineStr">
        <is>
          <t>Life Sciences Tools &amp; Services</t>
        </is>
      </c>
      <c r="D44" s="13" t="n">
        <v>591</v>
      </c>
      <c r="E44" s="14" t="n">
        <v>297.52</v>
      </c>
      <c r="F44" s="15" t="n">
        <v>0.0177</v>
      </c>
      <c r="G44" s="15" t="n"/>
    </row>
    <row r="45">
      <c r="A45" s="12" t="inlineStr">
        <is>
          <t>INTUITIVE SURGICAL INC</t>
        </is>
      </c>
      <c r="B45" s="30" t="inlineStr">
        <is>
          <t>US46120E6023</t>
        </is>
      </c>
      <c r="C45" s="30" t="inlineStr">
        <is>
          <t>Health Care Equipment &amp; Supplies</t>
        </is>
      </c>
      <c r="D45" s="13" t="n">
        <v>561</v>
      </c>
      <c r="E45" s="14" t="n">
        <v>265.93</v>
      </c>
      <c r="F45" s="15" t="n">
        <v>0.0158</v>
      </c>
      <c r="G45" s="15" t="n"/>
    </row>
    <row r="46">
      <c r="A46" s="12" t="inlineStr">
        <is>
          <t>AMGEN INC</t>
        </is>
      </c>
      <c r="B46" s="30" t="inlineStr">
        <is>
          <t>US0311621009</t>
        </is>
      </c>
      <c r="C46" s="30" t="inlineStr">
        <is>
          <t>Biotechnology</t>
        </is>
      </c>
      <c r="D46" s="13" t="n">
        <v>841</v>
      </c>
      <c r="E46" s="14" t="n">
        <v>222.68</v>
      </c>
      <c r="F46" s="15" t="n">
        <v>0.0133</v>
      </c>
      <c r="G46" s="15" t="n"/>
    </row>
    <row r="47">
      <c r="A47" s="12" t="inlineStr">
        <is>
          <t>Novo Nordisk A/S</t>
        </is>
      </c>
      <c r="B47" s="30" t="inlineStr">
        <is>
          <t>US6701002056</t>
        </is>
      </c>
      <c r="C47" s="30" t="inlineStr">
        <is>
          <t>Pharmaceuticals &amp; Biotechnology</t>
        </is>
      </c>
      <c r="D47" s="13" t="n">
        <v>5007</v>
      </c>
      <c r="E47" s="14" t="n">
        <v>219.72</v>
      </c>
      <c r="F47" s="15" t="n">
        <v>0.0131</v>
      </c>
      <c r="G47" s="15" t="n"/>
    </row>
    <row r="48">
      <c r="A48" s="12" t="inlineStr">
        <is>
          <t>GILEAD SCIENCES INC</t>
        </is>
      </c>
      <c r="B48" s="30" t="inlineStr">
        <is>
          <t>US3755581036</t>
        </is>
      </c>
      <c r="C48" s="30" t="inlineStr">
        <is>
          <t>Biotechnology</t>
        </is>
      </c>
      <c r="D48" s="13" t="n">
        <v>1945</v>
      </c>
      <c r="E48" s="14" t="n">
        <v>206.72</v>
      </c>
      <c r="F48" s="15" t="n">
        <v>0.0123</v>
      </c>
      <c r="G48" s="15" t="n"/>
    </row>
    <row r="49">
      <c r="A49" s="12" t="inlineStr">
        <is>
          <t>DANAHER CORP</t>
        </is>
      </c>
      <c r="B49" s="30" t="inlineStr">
        <is>
          <t>US2358511028</t>
        </is>
      </c>
      <c r="C49" s="30" t="inlineStr">
        <is>
          <t>Health Care Equipment &amp; Supplies</t>
        </is>
      </c>
      <c r="D49" s="13" t="n">
        <v>1007</v>
      </c>
      <c r="E49" s="14" t="n">
        <v>192.43</v>
      </c>
      <c r="F49" s="15" t="n">
        <v>0.0115</v>
      </c>
      <c r="G49" s="15" t="n"/>
    </row>
    <row r="50">
      <c r="A50" s="12" t="inlineStr">
        <is>
          <t>STRYKER CORP</t>
        </is>
      </c>
      <c r="B50" s="30" t="inlineStr">
        <is>
          <t>US8636671013</t>
        </is>
      </c>
      <c r="C50" s="30" t="inlineStr">
        <is>
          <t>Health Care Equipment &amp; Supplies</t>
        </is>
      </c>
      <c r="D50" s="13" t="n">
        <v>538</v>
      </c>
      <c r="E50" s="14" t="n">
        <v>170.05</v>
      </c>
      <c r="F50" s="15" t="n">
        <v>0.0101</v>
      </c>
      <c r="G50" s="15" t="n"/>
    </row>
    <row r="51">
      <c r="A51" s="12" t="inlineStr">
        <is>
          <t>MEDTRONIC PLC</t>
        </is>
      </c>
      <c r="B51" s="30" t="inlineStr">
        <is>
          <t>IE00BTN1Y115</t>
        </is>
      </c>
      <c r="C51" s="30" t="inlineStr">
        <is>
          <t>Health Care Equipment &amp; Supplies</t>
        </is>
      </c>
      <c r="D51" s="13" t="n">
        <v>2003</v>
      </c>
      <c r="E51" s="14" t="n">
        <v>161.19</v>
      </c>
      <c r="F51" s="15" t="n">
        <v>0.009599999999999999</v>
      </c>
      <c r="G51" s="15" t="n"/>
    </row>
    <row r="52">
      <c r="A52" s="12" t="inlineStr">
        <is>
          <t>VERTEX PHARMACEUTICALS INC</t>
        </is>
      </c>
      <c r="B52" s="30" t="inlineStr">
        <is>
          <t>US92532F1003</t>
        </is>
      </c>
      <c r="C52" s="30" t="inlineStr">
        <is>
          <t>Biotechnology</t>
        </is>
      </c>
      <c r="D52" s="13" t="n">
        <v>402</v>
      </c>
      <c r="E52" s="14" t="n">
        <v>151.79</v>
      </c>
      <c r="F52" s="15" t="n">
        <v>0.008999999999999999</v>
      </c>
      <c r="G52" s="15" t="n"/>
    </row>
    <row r="53">
      <c r="A53" s="12" t="inlineStr">
        <is>
          <t>Regeneron Pharmaceuticals Inc</t>
        </is>
      </c>
      <c r="B53" s="30" t="inlineStr">
        <is>
          <t>US75886F1075</t>
        </is>
      </c>
      <c r="C53" s="30" t="inlineStr">
        <is>
          <t>Pharmaceuticals</t>
        </is>
      </c>
      <c r="D53" s="13" t="n">
        <v>167</v>
      </c>
      <c r="E53" s="14" t="n">
        <v>96.58</v>
      </c>
      <c r="F53" s="15" t="n">
        <v>0.0058</v>
      </c>
      <c r="G53" s="15" t="n"/>
    </row>
    <row r="54">
      <c r="A54" s="12" t="inlineStr">
        <is>
          <t>BECTON DICKINSON AND CO</t>
        </is>
      </c>
      <c r="B54" s="30" t="inlineStr">
        <is>
          <t>US0758871091</t>
        </is>
      </c>
      <c r="C54" s="30" t="inlineStr">
        <is>
          <t>Health Care Equipment &amp; Supplies</t>
        </is>
      </c>
      <c r="D54" s="13" t="n">
        <v>448</v>
      </c>
      <c r="E54" s="14" t="n">
        <v>71.03</v>
      </c>
      <c r="F54" s="15" t="n">
        <v>0.0042</v>
      </c>
      <c r="G54" s="15" t="n"/>
    </row>
    <row r="55">
      <c r="A55" s="12" t="inlineStr">
        <is>
          <t>AGILENT TECHNOLOGIES INC</t>
        </is>
      </c>
      <c r="B55" s="30" t="inlineStr">
        <is>
          <t>US00846U1016</t>
        </is>
      </c>
      <c r="C55" s="30" t="inlineStr">
        <is>
          <t>Life Sciences Tools &amp; Services</t>
        </is>
      </c>
      <c r="D55" s="13" t="n">
        <v>445</v>
      </c>
      <c r="E55" s="14" t="n">
        <v>57.79</v>
      </c>
      <c r="F55" s="15" t="n">
        <v>0.0034</v>
      </c>
      <c r="G55" s="15" t="n"/>
    </row>
    <row r="56">
      <c r="A56" s="12" t="inlineStr">
        <is>
          <t>IQVIA HOLDINGS INC</t>
        </is>
      </c>
      <c r="B56" s="30" t="inlineStr">
        <is>
          <t>US46266C1053</t>
        </is>
      </c>
      <c r="C56" s="30" t="inlineStr">
        <is>
          <t>Life Sciences Tools &amp; Services</t>
        </is>
      </c>
      <c r="D56" s="13" t="n">
        <v>271</v>
      </c>
      <c r="E56" s="14" t="n">
        <v>52.05</v>
      </c>
      <c r="F56" s="15" t="n">
        <v>0.0031</v>
      </c>
      <c r="G56" s="15" t="n"/>
    </row>
    <row r="57">
      <c r="A57" s="12" t="inlineStr">
        <is>
          <t>ILLUMINA INC</t>
        </is>
      </c>
      <c r="B57" s="30" t="inlineStr">
        <is>
          <t>US4523271090</t>
        </is>
      </c>
      <c r="C57" s="30" t="inlineStr">
        <is>
          <t>Life Sciences Tools &amp; Services</t>
        </is>
      </c>
      <c r="D57" s="13" t="n">
        <v>247</v>
      </c>
      <c r="E57" s="14" t="n">
        <v>27.07</v>
      </c>
      <c r="F57" s="15" t="n">
        <v>0.0016</v>
      </c>
      <c r="G57" s="15" t="n"/>
    </row>
    <row r="58">
      <c r="A58" s="16" t="inlineStr">
        <is>
          <t>Sub Total</t>
        </is>
      </c>
      <c r="B58" s="31" t="n"/>
      <c r="C58" s="31" t="n"/>
      <c r="D58" s="17" t="n"/>
      <c r="E58" s="18" t="n">
        <v>5245.24</v>
      </c>
      <c r="F58" s="19" t="n">
        <v>0.3123</v>
      </c>
      <c r="G58" s="20" t="n"/>
    </row>
    <row r="59">
      <c r="A59" s="12" t="n"/>
      <c r="B59" s="30" t="n"/>
      <c r="C59" s="30" t="n"/>
      <c r="D59" s="13" t="n"/>
      <c r="E59" s="14" t="n"/>
      <c r="F59" s="15" t="n"/>
      <c r="G59" s="15" t="n"/>
    </row>
    <row r="60">
      <c r="A60" s="21" t="inlineStr">
        <is>
          <t>TOTAL</t>
        </is>
      </c>
      <c r="B60" s="32" t="n"/>
      <c r="C60" s="32" t="n"/>
      <c r="D60" s="22" t="n"/>
      <c r="E60" s="18" t="n">
        <v>16766.4</v>
      </c>
      <c r="F60" s="19" t="n">
        <v>0.9985000000000001</v>
      </c>
      <c r="G60" s="20" t="n"/>
    </row>
    <row r="61">
      <c r="A61" s="12" t="n"/>
      <c r="B61" s="30" t="n"/>
      <c r="C61" s="30" t="n"/>
      <c r="D61" s="13" t="n"/>
      <c r="E61" s="14" t="n"/>
      <c r="F61" s="15" t="n"/>
      <c r="G61" s="15" t="n"/>
    </row>
    <row r="62">
      <c r="A62" s="12" t="n"/>
      <c r="B62" s="30" t="n"/>
      <c r="C62" s="30" t="n"/>
      <c r="D62" s="13" t="n"/>
      <c r="E62" s="14" t="n"/>
      <c r="F62" s="15" t="n"/>
      <c r="G62" s="15" t="n"/>
    </row>
    <row r="63">
      <c r="A63" s="16" t="inlineStr">
        <is>
          <t>TREPS / Reverse Repo</t>
        </is>
      </c>
      <c r="B63" s="30" t="n"/>
      <c r="C63" s="30" t="n"/>
      <c r="D63" s="13" t="n"/>
      <c r="E63" s="14" t="n"/>
      <c r="F63" s="15" t="n"/>
      <c r="G63" s="15" t="n"/>
    </row>
    <row r="64">
      <c r="A64" s="12" t="inlineStr">
        <is>
          <t>Clearing Corporation of India Ltd.</t>
        </is>
      </c>
      <c r="B64" s="30" t="n"/>
      <c r="C64" s="30" t="n"/>
      <c r="D64" s="13" t="n"/>
      <c r="E64" s="14" t="n">
        <v>25.99</v>
      </c>
      <c r="F64" s="15" t="n">
        <v>0.0015</v>
      </c>
      <c r="G64" s="15" t="n">
        <v>0.05596</v>
      </c>
    </row>
    <row r="65">
      <c r="A65" s="16" t="inlineStr">
        <is>
          <t>Sub Total</t>
        </is>
      </c>
      <c r="B65" s="31" t="n"/>
      <c r="C65" s="31" t="n"/>
      <c r="D65" s="17" t="n"/>
      <c r="E65" s="18" t="n">
        <v>25.99</v>
      </c>
      <c r="F65" s="19" t="n">
        <v>0.0015</v>
      </c>
      <c r="G65" s="20" t="n"/>
    </row>
    <row r="66">
      <c r="A66" s="12" t="n"/>
      <c r="B66" s="30" t="n"/>
      <c r="C66" s="30" t="n"/>
      <c r="D66" s="13" t="n"/>
      <c r="E66" s="14" t="n"/>
      <c r="F66" s="15" t="n"/>
      <c r="G66" s="15" t="n"/>
    </row>
    <row r="67">
      <c r="A67" s="21" t="inlineStr">
        <is>
          <t>TOTAL</t>
        </is>
      </c>
      <c r="B67" s="32" t="n"/>
      <c r="C67" s="32" t="n"/>
      <c r="D67" s="22" t="n"/>
      <c r="E67" s="18" t="n">
        <v>25.99</v>
      </c>
      <c r="F67" s="19" t="n">
        <v>0.0015</v>
      </c>
      <c r="G67" s="20" t="n"/>
    </row>
    <row r="68">
      <c r="A68" s="12" t="inlineStr">
        <is>
          <t>Accrued Interest</t>
        </is>
      </c>
      <c r="B68" s="30" t="n"/>
      <c r="C68" s="30" t="n"/>
      <c r="D68" s="13" t="n"/>
      <c r="E68" s="14" t="n">
        <v>0.0039844</v>
      </c>
      <c r="F68" s="15" t="n">
        <v>0</v>
      </c>
      <c r="G68" s="15" t="n"/>
    </row>
    <row r="69">
      <c r="A69" s="12" t="inlineStr">
        <is>
          <t>Net Receivables/(Payables)</t>
        </is>
      </c>
      <c r="B69" s="30" t="n"/>
      <c r="C69" s="30" t="n"/>
      <c r="D69" s="13" t="n"/>
      <c r="E69" s="23" t="n">
        <v>-8.0239844</v>
      </c>
      <c r="F69" s="15" t="n">
        <v>0</v>
      </c>
      <c r="G69" s="15" t="n">
        <v>0.055959</v>
      </c>
    </row>
    <row r="70">
      <c r="A70" s="25" t="inlineStr">
        <is>
          <t>GRAND TOTAL</t>
        </is>
      </c>
      <c r="B70" s="33" t="n"/>
      <c r="C70" s="33" t="n"/>
      <c r="D70" s="26" t="n"/>
      <c r="E70" s="27" t="n">
        <v>16784.37</v>
      </c>
      <c r="F70" s="28" t="n">
        <v>1</v>
      </c>
      <c r="G70" s="28" t="n"/>
    </row>
    <row r="75">
      <c r="A75" s="80" t="inlineStr">
        <is>
          <t>Notes:</t>
        </is>
      </c>
    </row>
    <row r="76">
      <c r="A76" s="48" t="inlineStr">
        <is>
          <t>1. Security in default beyond its maturiy date</t>
        </is>
      </c>
      <c r="B76" s="34" t="inlineStr">
        <is>
          <t>NIL</t>
        </is>
      </c>
    </row>
    <row r="77">
      <c r="A77" t="inlineStr">
        <is>
          <t>2. NAV at the beginning of the period (Rs. per unit)</t>
        </is>
      </c>
    </row>
    <row r="78">
      <c r="A78" t="inlineStr">
        <is>
          <t>Plan /option (Face Value 10)</t>
        </is>
      </c>
      <c r="B78" t="inlineStr">
        <is>
          <t>As on</t>
        </is>
      </c>
      <c r="C78" t="inlineStr">
        <is>
          <t>As on</t>
        </is>
      </c>
    </row>
    <row r="79">
      <c r="B79" s="49" t="n">
        <v>45930</v>
      </c>
      <c r="C79" s="49" t="n">
        <v>45961</v>
      </c>
    </row>
    <row r="80">
      <c r="A80" t="inlineStr">
        <is>
          <t>Direct Plan Growth Option</t>
        </is>
      </c>
      <c r="B80" t="n">
        <v>20.0946</v>
      </c>
      <c r="C80" t="n">
        <v>20.7904</v>
      </c>
    </row>
    <row r="81">
      <c r="A81" t="inlineStr">
        <is>
          <t>Direct Plan IDCW Option</t>
        </is>
      </c>
      <c r="B81" t="n">
        <v>20.0946</v>
      </c>
      <c r="C81" t="n">
        <v>20.7904</v>
      </c>
    </row>
    <row r="82">
      <c r="A82" t="inlineStr">
        <is>
          <t>Regular Plan Growth Option</t>
        </is>
      </c>
      <c r="B82" t="n">
        <v>19.5372</v>
      </c>
      <c r="C82" t="n">
        <v>20.2044</v>
      </c>
    </row>
    <row r="83">
      <c r="A83" t="inlineStr">
        <is>
          <t>Regular Plan IDCW Option</t>
        </is>
      </c>
      <c r="B83" t="n">
        <v>19.5372</v>
      </c>
      <c r="C83" t="n">
        <v>20.2044</v>
      </c>
    </row>
    <row r="85">
      <c r="A85" t="inlineStr">
        <is>
          <t xml:space="preserve">3. Total Dividend (Net) declared during the month </t>
        </is>
      </c>
      <c r="B85" s="34" t="inlineStr">
        <is>
          <t>NIL</t>
        </is>
      </c>
    </row>
    <row r="86">
      <c r="A86" t="inlineStr">
        <is>
          <t>4. Bonus was declared during the month</t>
        </is>
      </c>
      <c r="B86" s="34" t="inlineStr">
        <is>
          <t>NIL</t>
        </is>
      </c>
    </row>
    <row r="87" ht="29" customHeight="1">
      <c r="A87" s="48" t="inlineStr">
        <is>
          <t>5. Investment in Repo of Corporate Debt Securities during the month ended October 31, 2025</t>
        </is>
      </c>
      <c r="B87" s="34" t="inlineStr">
        <is>
          <t>NIL</t>
        </is>
      </c>
    </row>
    <row r="88" ht="29" customHeight="1">
      <c r="A88" s="48" t="inlineStr">
        <is>
          <t>6. Investment in foreign securities/ADRs/GDRs at the end of the month</t>
        </is>
      </c>
      <c r="B88" s="51" t="n">
        <v>5245.228199900001</v>
      </c>
    </row>
    <row r="89">
      <c r="A89" t="inlineStr">
        <is>
          <t>7. Portfolio Turnover Ratio</t>
        </is>
      </c>
      <c r="B89" s="55" t="n">
        <v>0.1229</v>
      </c>
    </row>
    <row r="90" ht="43.5" customHeight="1">
      <c r="A90" s="48" t="inlineStr">
        <is>
          <t>7. Total gross exposure to derivative instruments (excluding reversed positions) at the end of the month (Rs. in Lakhs)</t>
        </is>
      </c>
      <c r="B90" s="34" t="inlineStr">
        <is>
          <t>NIL</t>
        </is>
      </c>
    </row>
    <row r="91">
      <c r="B91" s="34" t="n"/>
    </row>
    <row r="92" ht="29" customHeight="1">
      <c r="A92" s="48" t="inlineStr">
        <is>
          <t>8. Margin Deposits includes Margin money placed on derivatives other than margin money placed with bank</t>
        </is>
      </c>
      <c r="B92" s="34" t="inlineStr">
        <is>
          <t>NIL</t>
        </is>
      </c>
    </row>
    <row r="93" ht="29" customHeight="1">
      <c r="A93" s="48" t="inlineStr">
        <is>
          <t>9. Value of investment made by other schemes under same management (Rs. In Lakhs)</t>
        </is>
      </c>
      <c r="B93" t="inlineStr">
        <is>
          <t>NIL</t>
        </is>
      </c>
    </row>
    <row r="94" ht="29" customHeight="1">
      <c r="A94" s="48" t="inlineStr">
        <is>
          <t>10. Number of instance of deviation In valuation of securities</t>
        </is>
      </c>
      <c r="B94" s="34" t="inlineStr">
        <is>
          <t>NIL</t>
        </is>
      </c>
    </row>
    <row r="95" ht="29" customHeight="1">
      <c r="A95" s="48" t="inlineStr">
        <is>
          <t>11. Total value and percentage of illiquid equity shares / securities</t>
        </is>
      </c>
      <c r="B95" s="34" t="inlineStr">
        <is>
          <t>NIL</t>
        </is>
      </c>
    </row>
    <row r="97" ht="70" customHeight="1">
      <c r="A97" s="82" t="inlineStr">
        <is>
          <t>Scheme Name</t>
        </is>
      </c>
      <c r="B97" s="82" t="inlineStr">
        <is>
          <t>Risk- O - Meter</t>
        </is>
      </c>
      <c r="C97" s="82" t="inlineStr">
        <is>
          <t>Benchmark of the Scheme</t>
        </is>
      </c>
      <c r="D97" s="82" t="inlineStr">
        <is>
          <t>Benchmark Risk-o-meter</t>
        </is>
      </c>
    </row>
    <row r="98" ht="70" customHeight="1">
      <c r="A98" s="82" t="inlineStr">
        <is>
          <t>Edelweiss MSCI India Domestic &amp; World Healthcare 45 Index Fund</t>
        </is>
      </c>
      <c r="B98" s="82" t="n"/>
      <c r="C98" s="82" t="inlineStr">
        <is>
          <t>MSCI India Domestic &amp; World Healthcare 45 Index</t>
        </is>
      </c>
      <c r="D98" s="82" t="n"/>
      <c r="E9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G90"/>
  <sheetViews>
    <sheetView showGridLines="0" workbookViewId="0">
      <pane ySplit="4" topLeftCell="A49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CRISIL IBX 50:50 GILT PLUS SDL APRIL 2037 INDEX FUND AS ON OCTOBER 31, 2025</t>
        </is>
      </c>
    </row>
    <row r="2" ht="19.5" customHeight="1">
      <c r="A2" s="81" t="inlineStr">
        <is>
          <t>(An open-ended target maturity Index Fund investing in the constituents of CRISIL IBX 50:50 Gilt Plus SDL Index – April 2037. A relatively high interest rate risk and relatively low credit risk)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Debt Instruments</t>
        </is>
      </c>
      <c r="B8" s="30" t="n"/>
      <c r="C8" s="30" t="n"/>
      <c r="D8" s="13" t="n"/>
      <c r="E8" s="14" t="n"/>
      <c r="F8" s="15" t="n"/>
      <c r="G8" s="15" t="n"/>
    </row>
    <row r="9">
      <c r="A9" s="16" t="inlineStr">
        <is>
          <t>(a) Listed / Awaiting listing on Stock Exchanges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Sub Total</t>
        </is>
      </c>
      <c r="B10" s="30" t="n"/>
      <c r="C10" s="30" t="n"/>
      <c r="D10" s="13" t="n"/>
      <c r="E10" s="35" t="inlineStr">
        <is>
          <t>NIL</t>
        </is>
      </c>
      <c r="F10" s="36" t="inlineStr">
        <is>
          <t>NIL</t>
        </is>
      </c>
      <c r="G10" s="15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16" t="inlineStr">
        <is>
          <t>Government Securities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7.41% GOVT OF INDIA RED 19-12-2036</t>
        </is>
      </c>
      <c r="B13" s="30" t="inlineStr">
        <is>
          <t>IN0020220102</t>
        </is>
      </c>
      <c r="C13" s="30" t="inlineStr">
        <is>
          <t>SOVEREIGN</t>
        </is>
      </c>
      <c r="D13" s="13" t="n">
        <v>35500000</v>
      </c>
      <c r="E13" s="14" t="n">
        <v>37038.14</v>
      </c>
      <c r="F13" s="15" t="n">
        <v>0.3782</v>
      </c>
      <c r="G13" s="15" t="n">
        <v>0.069632</v>
      </c>
    </row>
    <row r="14">
      <c r="A14" s="12" t="inlineStr">
        <is>
          <t>7.54% GOVT OF INDIA RED 23-05-2036</t>
        </is>
      </c>
      <c r="B14" s="30" t="inlineStr">
        <is>
          <t>IN0020220029</t>
        </is>
      </c>
      <c r="C14" s="30" t="inlineStr">
        <is>
          <t>SOVEREIGN</t>
        </is>
      </c>
      <c r="D14" s="13" t="n">
        <v>9000000</v>
      </c>
      <c r="E14" s="14" t="n">
        <v>9516.719999999999</v>
      </c>
      <c r="F14" s="15" t="n">
        <v>0.09719999999999999</v>
      </c>
      <c r="G14" s="15" t="n">
        <v>0.06884</v>
      </c>
    </row>
    <row r="15">
      <c r="A15" s="16" t="inlineStr">
        <is>
          <t>Sub Total</t>
        </is>
      </c>
      <c r="B15" s="31" t="n"/>
      <c r="C15" s="31" t="n"/>
      <c r="D15" s="17" t="n"/>
      <c r="E15" s="18" t="n">
        <v>46554.86</v>
      </c>
      <c r="F15" s="19" t="n">
        <v>0.4754</v>
      </c>
      <c r="G15" s="20" t="n"/>
    </row>
    <row r="16">
      <c r="A16" s="12" t="n"/>
      <c r="B16" s="30" t="n"/>
      <c r="C16" s="30" t="n"/>
      <c r="D16" s="13" t="n"/>
      <c r="E16" s="14" t="n"/>
      <c r="F16" s="15" t="n"/>
      <c r="G16" s="15" t="n"/>
    </row>
    <row r="17">
      <c r="A17" s="16" t="inlineStr">
        <is>
          <t>State Development Loan</t>
        </is>
      </c>
      <c r="B17" s="30" t="n"/>
      <c r="C17" s="30" t="n"/>
      <c r="D17" s="13" t="n"/>
      <c r="E17" s="14" t="n"/>
      <c r="F17" s="15" t="n"/>
      <c r="G17" s="15" t="n"/>
    </row>
    <row r="18">
      <c r="A18" s="12" t="inlineStr">
        <is>
          <t>7.84% TELANGANA SDL RED 03-08-2036</t>
        </is>
      </c>
      <c r="B18" s="30" t="inlineStr">
        <is>
          <t>IN4520220109</t>
        </is>
      </c>
      <c r="C18" s="30" t="inlineStr">
        <is>
          <t>SOVEREIGN</t>
        </is>
      </c>
      <c r="D18" s="13" t="n">
        <v>12000000</v>
      </c>
      <c r="E18" s="14" t="n">
        <v>12530.03</v>
      </c>
      <c r="F18" s="15" t="n">
        <v>0.1279</v>
      </c>
      <c r="G18" s="15" t="n">
        <v>0.07370500000000001</v>
      </c>
    </row>
    <row r="19">
      <c r="A19" s="12" t="inlineStr">
        <is>
          <t>7.74% UTTAR PRADESH SDL 15-03-2037</t>
        </is>
      </c>
      <c r="B19" s="30" t="inlineStr">
        <is>
          <t>IN3320220152</t>
        </is>
      </c>
      <c r="C19" s="30" t="inlineStr">
        <is>
          <t>SOVEREIGN</t>
        </is>
      </c>
      <c r="D19" s="13" t="n">
        <v>9323700</v>
      </c>
      <c r="E19" s="14" t="n">
        <v>9642.9</v>
      </c>
      <c r="F19" s="15" t="n">
        <v>0.0985</v>
      </c>
      <c r="G19" s="15" t="n">
        <v>0.07423100000000001</v>
      </c>
    </row>
    <row r="20">
      <c r="A20" s="12" t="inlineStr">
        <is>
          <t>8.03% ANDHRA PRADESH SDL RED 20-07-2036</t>
        </is>
      </c>
      <c r="B20" s="30" t="inlineStr">
        <is>
          <t>IN1020220332</t>
        </is>
      </c>
      <c r="C20" s="30" t="inlineStr">
        <is>
          <t>SOVEREIGN</t>
        </is>
      </c>
      <c r="D20" s="13" t="n">
        <v>5000000</v>
      </c>
      <c r="E20" s="14" t="n">
        <v>5298.9</v>
      </c>
      <c r="F20" s="15" t="n">
        <v>0.0541</v>
      </c>
      <c r="G20" s="15" t="n">
        <v>0.073474</v>
      </c>
    </row>
    <row r="21">
      <c r="A21" s="12" t="inlineStr">
        <is>
          <t>7.89% TELANGANA SDL RED 27-10-2036</t>
        </is>
      </c>
      <c r="B21" s="30" t="inlineStr">
        <is>
          <t>IN4520220224</t>
        </is>
      </c>
      <c r="C21" s="30" t="inlineStr">
        <is>
          <t>SOVEREIGN</t>
        </is>
      </c>
      <c r="D21" s="13" t="n">
        <v>5000000</v>
      </c>
      <c r="E21" s="14" t="n">
        <v>5243.55</v>
      </c>
      <c r="F21" s="15" t="n">
        <v>0.0535</v>
      </c>
      <c r="G21" s="15" t="n">
        <v>0.07370500000000001</v>
      </c>
    </row>
    <row r="22">
      <c r="A22" s="12" t="inlineStr">
        <is>
          <t>7.75% RAJASTHAN SDL RED 08-11-2036</t>
        </is>
      </c>
      <c r="B22" s="30" t="inlineStr">
        <is>
          <t>IN2920230306</t>
        </is>
      </c>
      <c r="C22" s="30" t="inlineStr">
        <is>
          <t>SOVEREIGN</t>
        </is>
      </c>
      <c r="D22" s="13" t="n">
        <v>5000000</v>
      </c>
      <c r="E22" s="14" t="n">
        <v>5196.09</v>
      </c>
      <c r="F22" s="15" t="n">
        <v>0.0531</v>
      </c>
      <c r="G22" s="15" t="n">
        <v>0.07358000000000001</v>
      </c>
    </row>
    <row r="23">
      <c r="A23" s="12" t="inlineStr">
        <is>
          <t>7.72% ANDHRA PRADESH SDL RED 25-10-2036</t>
        </is>
      </c>
      <c r="B23" s="30" t="inlineStr">
        <is>
          <t>IN1020230539</t>
        </is>
      </c>
      <c r="C23" s="30" t="inlineStr">
        <is>
          <t>SOVEREIGN</t>
        </is>
      </c>
      <c r="D23" s="13" t="n">
        <v>3107800</v>
      </c>
      <c r="E23" s="14" t="n">
        <v>3224.87</v>
      </c>
      <c r="F23" s="15" t="n">
        <v>0.0329</v>
      </c>
      <c r="G23" s="15" t="n">
        <v>0.073474</v>
      </c>
    </row>
    <row r="24">
      <c r="A24" s="12" t="inlineStr">
        <is>
          <t>7.83% TELANGANA SDL RED 04-10-2036</t>
        </is>
      </c>
      <c r="B24" s="30" t="inlineStr">
        <is>
          <t>IN4520220216</t>
        </is>
      </c>
      <c r="C24" s="30" t="inlineStr">
        <is>
          <t>SOVEREIGN</t>
        </is>
      </c>
      <c r="D24" s="13" t="n">
        <v>3000000</v>
      </c>
      <c r="E24" s="14" t="n">
        <v>3131.91</v>
      </c>
      <c r="F24" s="15" t="n">
        <v>0.032</v>
      </c>
      <c r="G24" s="15" t="n">
        <v>0.07370500000000001</v>
      </c>
    </row>
    <row r="25">
      <c r="A25" s="12" t="inlineStr">
        <is>
          <t>7.47% ANDHRA PRADESH SDL RED 26-04-2037</t>
        </is>
      </c>
      <c r="B25" s="30" t="inlineStr">
        <is>
          <t>IN1020230067</t>
        </is>
      </c>
      <c r="C25" s="30" t="inlineStr">
        <is>
          <t>SOVEREIGN</t>
        </is>
      </c>
      <c r="D25" s="13" t="n">
        <v>1000000</v>
      </c>
      <c r="E25" s="14" t="n">
        <v>1015.78</v>
      </c>
      <c r="F25" s="15" t="n">
        <v>0.0104</v>
      </c>
      <c r="G25" s="15" t="n">
        <v>0.07396800000000001</v>
      </c>
    </row>
    <row r="26">
      <c r="A26" s="12" t="inlineStr">
        <is>
          <t>7.24% KARNATAKA SDL RED 10-03-2037</t>
        </is>
      </c>
      <c r="B26" s="30" t="inlineStr">
        <is>
          <t>IN1920200657</t>
        </is>
      </c>
      <c r="C26" s="30" t="inlineStr">
        <is>
          <t>SOVEREIGN</t>
        </is>
      </c>
      <c r="D26" s="13" t="n">
        <v>1000000</v>
      </c>
      <c r="E26" s="14" t="n">
        <v>1000.63</v>
      </c>
      <c r="F26" s="15" t="n">
        <v>0.0102</v>
      </c>
      <c r="G26" s="15" t="n">
        <v>0.07360700000000001</v>
      </c>
    </row>
    <row r="27">
      <c r="A27" s="12" t="inlineStr">
        <is>
          <t>7.97% ANDHRA PRADESH SDL RED 10-08-2036</t>
        </is>
      </c>
      <c r="B27" s="30" t="inlineStr">
        <is>
          <t>IN1020220407</t>
        </is>
      </c>
      <c r="C27" s="30" t="inlineStr">
        <is>
          <t>SOVEREIGN</t>
        </is>
      </c>
      <c r="D27" s="13" t="n">
        <v>500000</v>
      </c>
      <c r="E27" s="14" t="n">
        <v>527.77</v>
      </c>
      <c r="F27" s="15" t="n">
        <v>0.0054</v>
      </c>
      <c r="G27" s="15" t="n">
        <v>0.073474</v>
      </c>
    </row>
    <row r="28">
      <c r="A28" s="12" t="inlineStr">
        <is>
          <t>7.94% TELANGANA SDL RED 29-06-2036</t>
        </is>
      </c>
      <c r="B28" s="30" t="inlineStr">
        <is>
          <t>IN4520220042</t>
        </is>
      </c>
      <c r="C28" s="30" t="inlineStr">
        <is>
          <t>SOVEREIGN</t>
        </is>
      </c>
      <c r="D28" s="13" t="n">
        <v>500000</v>
      </c>
      <c r="E28" s="14" t="n">
        <v>525.64</v>
      </c>
      <c r="F28" s="15" t="n">
        <v>0.0054</v>
      </c>
      <c r="G28" s="15" t="n">
        <v>0.07370500000000001</v>
      </c>
    </row>
    <row r="29">
      <c r="A29" s="12" t="inlineStr">
        <is>
          <t>7.72% KARNATAKA SDL RED 10-01-2037</t>
        </is>
      </c>
      <c r="B29" s="30" t="inlineStr">
        <is>
          <t>IN1920230191</t>
        </is>
      </c>
      <c r="C29" s="30" t="inlineStr">
        <is>
          <t>SOVEREIGN</t>
        </is>
      </c>
      <c r="D29" s="13" t="n">
        <v>500000</v>
      </c>
      <c r="E29" s="14" t="n">
        <v>517.92</v>
      </c>
      <c r="F29" s="15" t="n">
        <v>0.0053</v>
      </c>
      <c r="G29" s="15" t="n">
        <v>0.07376199999999999</v>
      </c>
    </row>
    <row r="30">
      <c r="A30" s="12" t="inlineStr">
        <is>
          <t>7.45% MAHARASHTRA SDL RED 20-03-2037</t>
        </is>
      </c>
      <c r="B30" s="30" t="inlineStr">
        <is>
          <t>IN2220230295</t>
        </is>
      </c>
      <c r="C30" s="30" t="inlineStr">
        <is>
          <t>SOVEREIGN</t>
        </is>
      </c>
      <c r="D30" s="13" t="n">
        <v>500000</v>
      </c>
      <c r="E30" s="14" t="n">
        <v>508.38</v>
      </c>
      <c r="F30" s="15" t="n">
        <v>0.0052</v>
      </c>
      <c r="G30" s="15" t="n">
        <v>0.07360700000000001</v>
      </c>
    </row>
    <row r="31">
      <c r="A31" s="12" t="inlineStr">
        <is>
          <t>7.45% KARNATAKA SDL RED 20-03-2037</t>
        </is>
      </c>
      <c r="B31" s="30" t="inlineStr">
        <is>
          <t>IN1920230357</t>
        </is>
      </c>
      <c r="C31" s="30" t="inlineStr">
        <is>
          <t>SOVEREIGN</t>
        </is>
      </c>
      <c r="D31" s="13" t="n">
        <v>500000</v>
      </c>
      <c r="E31" s="14" t="n">
        <v>508.38</v>
      </c>
      <c r="F31" s="15" t="n">
        <v>0.0052</v>
      </c>
      <c r="G31" s="15" t="n">
        <v>0.07360700000000001</v>
      </c>
    </row>
    <row r="32">
      <c r="A32" s="16" t="inlineStr">
        <is>
          <t>Sub Total</t>
        </is>
      </c>
      <c r="B32" s="31" t="n"/>
      <c r="C32" s="31" t="n"/>
      <c r="D32" s="17" t="n"/>
      <c r="E32" s="18" t="n">
        <v>48872.75</v>
      </c>
      <c r="F32" s="19" t="n">
        <v>0.4991</v>
      </c>
      <c r="G32" s="20" t="n"/>
    </row>
    <row r="33">
      <c r="A33" s="12" t="n"/>
      <c r="B33" s="30" t="n"/>
      <c r="C33" s="30" t="n"/>
      <c r="D33" s="13" t="n"/>
      <c r="E33" s="14" t="n"/>
      <c r="F33" s="15" t="n"/>
      <c r="G33" s="15" t="n"/>
    </row>
    <row r="34">
      <c r="A34" s="12" t="n"/>
      <c r="B34" s="30" t="n"/>
      <c r="C34" s="30" t="n"/>
      <c r="D34" s="13" t="n"/>
      <c r="E34" s="14" t="n"/>
      <c r="F34" s="15" t="n"/>
      <c r="G34" s="15" t="n"/>
    </row>
    <row r="35">
      <c r="A35" s="16" t="inlineStr">
        <is>
          <t>(b)Privately Placed/Unlisted</t>
        </is>
      </c>
      <c r="B35" s="30" t="n"/>
      <c r="C35" s="30" t="n"/>
      <c r="D35" s="13" t="n"/>
      <c r="E35" s="14" t="n"/>
      <c r="F35" s="15" t="n"/>
      <c r="G35" s="15" t="n"/>
    </row>
    <row r="36">
      <c r="A36" s="16" t="inlineStr">
        <is>
          <t>Sub Total</t>
        </is>
      </c>
      <c r="B36" s="30" t="n"/>
      <c r="C36" s="30" t="n"/>
      <c r="D36" s="13" t="n"/>
      <c r="E36" s="35" t="inlineStr">
        <is>
          <t>NIL</t>
        </is>
      </c>
      <c r="F36" s="36" t="inlineStr">
        <is>
          <t>NIL</t>
        </is>
      </c>
      <c r="G36" s="15" t="n"/>
    </row>
    <row r="37">
      <c r="A37" s="12" t="n"/>
      <c r="B37" s="30" t="n"/>
      <c r="C37" s="30" t="n"/>
      <c r="D37" s="13" t="n"/>
      <c r="E37" s="14" t="n"/>
      <c r="F37" s="15" t="n"/>
      <c r="G37" s="15" t="n"/>
    </row>
    <row r="38">
      <c r="A38" s="16" t="inlineStr">
        <is>
          <t>(c)Securitised Debt Instruments</t>
        </is>
      </c>
      <c r="B38" s="30" t="n"/>
      <c r="C38" s="30" t="n"/>
      <c r="D38" s="13" t="n"/>
      <c r="E38" s="14" t="n"/>
      <c r="F38" s="15" t="n"/>
      <c r="G38" s="15" t="n"/>
    </row>
    <row r="39">
      <c r="A39" s="16" t="inlineStr">
        <is>
          <t>Sub Total</t>
        </is>
      </c>
      <c r="B39" s="30" t="n"/>
      <c r="C39" s="30" t="n"/>
      <c r="D39" s="13" t="n"/>
      <c r="E39" s="35" t="inlineStr">
        <is>
          <t>NIL</t>
        </is>
      </c>
      <c r="F39" s="36" t="inlineStr">
        <is>
          <t>NIL</t>
        </is>
      </c>
      <c r="G39" s="15" t="n"/>
    </row>
    <row r="40">
      <c r="A40" s="12" t="n"/>
      <c r="B40" s="30" t="n"/>
      <c r="C40" s="30" t="n"/>
      <c r="D40" s="13" t="n"/>
      <c r="E40" s="14" t="n"/>
      <c r="F40" s="15" t="n"/>
      <c r="G40" s="15" t="n"/>
    </row>
    <row r="41">
      <c r="A41" s="21" t="inlineStr">
        <is>
          <t>TOTAL</t>
        </is>
      </c>
      <c r="B41" s="32" t="n"/>
      <c r="C41" s="32" t="n"/>
      <c r="D41" s="22" t="n"/>
      <c r="E41" s="18" t="n">
        <v>95427.61</v>
      </c>
      <c r="F41" s="19" t="n">
        <v>0.9745</v>
      </c>
      <c r="G41" s="20" t="n"/>
    </row>
    <row r="42">
      <c r="A42" s="12" t="n"/>
      <c r="B42" s="30" t="n"/>
      <c r="C42" s="30" t="n"/>
      <c r="D42" s="13" t="n"/>
      <c r="E42" s="14" t="n"/>
      <c r="F42" s="15" t="n"/>
      <c r="G42" s="15" t="n"/>
    </row>
    <row r="43">
      <c r="A43" s="12" t="n"/>
      <c r="B43" s="30" t="n"/>
      <c r="C43" s="30" t="n"/>
      <c r="D43" s="13" t="n"/>
      <c r="E43" s="14" t="n"/>
      <c r="F43" s="15" t="n"/>
      <c r="G43" s="15" t="n"/>
    </row>
    <row r="44">
      <c r="A44" s="16" t="inlineStr">
        <is>
          <t>TREPS / Reverse Repo</t>
        </is>
      </c>
      <c r="B44" s="30" t="n"/>
      <c r="C44" s="30" t="n"/>
      <c r="D44" s="13" t="n"/>
      <c r="E44" s="14" t="n"/>
      <c r="F44" s="15" t="n"/>
      <c r="G44" s="15" t="n"/>
    </row>
    <row r="45">
      <c r="A45" s="12" t="inlineStr">
        <is>
          <t>Clearing Corporation of India Ltd.</t>
        </is>
      </c>
      <c r="B45" s="30" t="n"/>
      <c r="C45" s="30" t="n"/>
      <c r="D45" s="13" t="n"/>
      <c r="E45" s="14" t="n">
        <v>20.99</v>
      </c>
      <c r="F45" s="15" t="n">
        <v>0.0002</v>
      </c>
      <c r="G45" s="15" t="n">
        <v>0.05596</v>
      </c>
    </row>
    <row r="46">
      <c r="A46" s="16" t="inlineStr">
        <is>
          <t>Sub Total</t>
        </is>
      </c>
      <c r="B46" s="31" t="n"/>
      <c r="C46" s="31" t="n"/>
      <c r="D46" s="17" t="n"/>
      <c r="E46" s="18" t="n">
        <v>20.99</v>
      </c>
      <c r="F46" s="19" t="n">
        <v>0.0002</v>
      </c>
      <c r="G46" s="20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21" t="inlineStr">
        <is>
          <t>TOTAL</t>
        </is>
      </c>
      <c r="B48" s="32" t="n"/>
      <c r="C48" s="32" t="n"/>
      <c r="D48" s="22" t="n"/>
      <c r="E48" s="18" t="n">
        <v>20.99</v>
      </c>
      <c r="F48" s="19" t="n">
        <v>0.0002</v>
      </c>
      <c r="G48" s="20" t="n"/>
    </row>
    <row r="49">
      <c r="A49" s="12" t="inlineStr">
        <is>
          <t>Accrued Interest</t>
        </is>
      </c>
      <c r="B49" s="30" t="n"/>
      <c r="C49" s="30" t="n"/>
      <c r="D49" s="13" t="n"/>
      <c r="E49" s="14" t="n">
        <v>1963.3020638</v>
      </c>
      <c r="F49" s="15" t="n">
        <v>0.020046</v>
      </c>
      <c r="G49" s="15" t="n"/>
    </row>
    <row r="50">
      <c r="A50" s="12" t="inlineStr">
        <is>
          <t>Net Receivables/(Payables)</t>
        </is>
      </c>
      <c r="B50" s="30" t="n"/>
      <c r="C50" s="30" t="n"/>
      <c r="D50" s="13" t="n"/>
      <c r="E50" s="14" t="n">
        <v>527.4179362</v>
      </c>
      <c r="F50" s="15" t="n">
        <v>0.005254</v>
      </c>
      <c r="G50" s="15" t="n">
        <v>0.055959</v>
      </c>
    </row>
    <row r="51">
      <c r="A51" s="25" t="inlineStr">
        <is>
          <t>GRAND TOTAL</t>
        </is>
      </c>
      <c r="B51" s="33" t="n"/>
      <c r="C51" s="33" t="n"/>
      <c r="D51" s="26" t="n"/>
      <c r="E51" s="27" t="n">
        <v>97939.32000000001</v>
      </c>
      <c r="F51" s="28" t="n">
        <v>1</v>
      </c>
      <c r="G51" s="28" t="n"/>
    </row>
    <row r="53">
      <c r="A53" s="80" t="inlineStr">
        <is>
          <t>**Non Traded Security</t>
        </is>
      </c>
    </row>
    <row r="54">
      <c r="A54" s="80" t="inlineStr">
        <is>
          <t>In accordance with SEBI Circular no. SEBI/HO/IMD/PoD2/P/CIR/2024/183 dated December 13, 2024, Debt Index Replication Factor (DIRF) is 98.84%.</t>
        </is>
      </c>
    </row>
    <row r="56">
      <c r="A56" s="80" t="inlineStr">
        <is>
          <t>Notes:</t>
        </is>
      </c>
    </row>
    <row r="57">
      <c r="A57" s="48" t="inlineStr">
        <is>
          <t>1. Security in default beyond its maturiy date</t>
        </is>
      </c>
      <c r="B57" s="34" t="inlineStr">
        <is>
          <t>NIL</t>
        </is>
      </c>
    </row>
    <row r="58">
      <c r="A58" t="inlineStr">
        <is>
          <t>2. NAV at the beginning of the period (Rs. per unit)</t>
        </is>
      </c>
    </row>
    <row r="59">
      <c r="A59" t="inlineStr">
        <is>
          <t>Plan /option (Face Value 10)</t>
        </is>
      </c>
      <c r="B59" t="inlineStr">
        <is>
          <t>As on</t>
        </is>
      </c>
      <c r="C59" t="inlineStr">
        <is>
          <t>As on</t>
        </is>
      </c>
    </row>
    <row r="60">
      <c r="B60" s="49" t="n">
        <v>45930</v>
      </c>
      <c r="C60" s="49" t="n">
        <v>45961</v>
      </c>
    </row>
    <row r="61">
      <c r="A61" t="inlineStr">
        <is>
          <t>Direct Plan  Growth Option</t>
        </is>
      </c>
      <c r="B61" t="n">
        <v>12.8825</v>
      </c>
      <c r="C61" t="n">
        <v>12.9726</v>
      </c>
    </row>
    <row r="62">
      <c r="A62" t="inlineStr">
        <is>
          <t>Direct Plan IDCW Option</t>
        </is>
      </c>
      <c r="B62" t="n">
        <v>12.8825</v>
      </c>
      <c r="C62" t="n">
        <v>12.9726</v>
      </c>
    </row>
    <row r="63">
      <c r="A63" t="inlineStr">
        <is>
          <t>Regular Plan  Growth Option</t>
        </is>
      </c>
      <c r="B63" t="n">
        <v>12.778</v>
      </c>
      <c r="C63" t="n">
        <v>12.8641</v>
      </c>
    </row>
    <row r="64">
      <c r="A64" t="inlineStr">
        <is>
          <t>Regular Plan IDCW Option</t>
        </is>
      </c>
      <c r="B64" t="n">
        <v>12.7783</v>
      </c>
      <c r="C64" t="n">
        <v>12.8644</v>
      </c>
    </row>
    <row r="66">
      <c r="A66" t="inlineStr">
        <is>
          <t xml:space="preserve">3. Total Dividend (Net) declared during the month </t>
        </is>
      </c>
      <c r="B66" s="34" t="inlineStr">
        <is>
          <t>NIL</t>
        </is>
      </c>
    </row>
    <row r="67">
      <c r="A67" t="inlineStr">
        <is>
          <t>4. Bonus was declared during the month</t>
        </is>
      </c>
      <c r="B67" s="34" t="inlineStr">
        <is>
          <t>NIL</t>
        </is>
      </c>
    </row>
    <row r="68" ht="29" customHeight="1">
      <c r="A68" s="48" t="inlineStr">
        <is>
          <t>5. Investment in Repo of Corporate Debt Securities during the month ended October 31, 2025</t>
        </is>
      </c>
      <c r="B68" s="34" t="inlineStr">
        <is>
          <t>NIL</t>
        </is>
      </c>
    </row>
    <row r="69" ht="29" customHeight="1">
      <c r="A69" s="48" t="inlineStr">
        <is>
          <t>6. Investment in foreign securities/ADRs/GDRs at the end of the month</t>
        </is>
      </c>
      <c r="B69" s="34" t="inlineStr">
        <is>
          <t>NIL</t>
        </is>
      </c>
    </row>
    <row r="70">
      <c r="A70" t="inlineStr">
        <is>
          <t>7. Average Portfolio Maturity</t>
        </is>
      </c>
      <c r="B70" s="51">
        <f>B85</f>
        <v/>
      </c>
    </row>
    <row r="71" ht="43.5" customHeight="1">
      <c r="A71" s="48" t="inlineStr">
        <is>
          <t>8. Total gross exposure to derivative instruments (excluding reversed positions) at the end of the month (Rs. in Lakhs)</t>
        </is>
      </c>
      <c r="B71" s="34" t="inlineStr">
        <is>
          <t>NIL</t>
        </is>
      </c>
    </row>
    <row r="72">
      <c r="B72" s="34" t="n"/>
    </row>
    <row r="73" ht="29" customHeight="1">
      <c r="A73" s="48" t="inlineStr">
        <is>
          <t>9. Margin Deposits includes Margin money placed on derivatives other than margin money placed with bank</t>
        </is>
      </c>
      <c r="B73" s="34" t="inlineStr">
        <is>
          <t>NIL</t>
        </is>
      </c>
    </row>
    <row r="74" ht="29" customHeight="1">
      <c r="A74" s="48" t="inlineStr">
        <is>
          <t>10. Value of investment made by other schemes under same management (Rs. In Lakhs)</t>
        </is>
      </c>
      <c r="B74" t="inlineStr">
        <is>
          <t>NIL</t>
        </is>
      </c>
    </row>
    <row r="75" ht="29" customHeight="1">
      <c r="A75" s="48" t="inlineStr">
        <is>
          <t>11. Number of instance of deviation In valuation of securities</t>
        </is>
      </c>
      <c r="B75" s="34" t="inlineStr">
        <is>
          <t>NIL</t>
        </is>
      </c>
    </row>
    <row r="76" ht="29" customHeight="1">
      <c r="A76" s="48" t="inlineStr">
        <is>
          <t>12. Total value and percentage of illiquid equity shares / securities</t>
        </is>
      </c>
      <c r="B76" s="34" t="inlineStr">
        <is>
          <t>NIL</t>
        </is>
      </c>
    </row>
    <row r="78">
      <c r="A78" t="inlineStr">
        <is>
          <t>Portfolio Information</t>
        </is>
      </c>
    </row>
    <row r="79" ht="58" customHeight="1">
      <c r="A79" s="53" t="inlineStr">
        <is>
          <t>Scheme Name :</t>
        </is>
      </c>
      <c r="B79" s="57" t="inlineStr">
        <is>
          <t xml:space="preserve">EDELWEISS CRISIL IBX 50:50 GILT PLUS SDL APRIL 2037 INDEX FUND </t>
        </is>
      </c>
    </row>
    <row r="80" ht="43.5" customHeight="1">
      <c r="A80" s="53" t="inlineStr">
        <is>
          <t>Description (if any)</t>
        </is>
      </c>
      <c r="B80" s="57" t="inlineStr">
        <is>
          <t>CRISIL Gilt Plus SDL 5050 Apr 2037 Index Fund</t>
        </is>
      </c>
    </row>
    <row r="81">
      <c r="A81" s="53" t="n"/>
      <c r="B81" s="53" t="n"/>
    </row>
    <row r="82">
      <c r="A82" s="53" t="inlineStr">
        <is>
          <t>Annualised Portfolio YTM* :</t>
        </is>
      </c>
      <c r="B82" s="54" t="n">
        <v>7.156668893036665</v>
      </c>
    </row>
    <row r="83">
      <c r="A83" s="53" t="n"/>
      <c r="B83" s="53" t="n"/>
    </row>
    <row r="84">
      <c r="A84" s="53" t="inlineStr">
        <is>
          <t>Macaulay Duration</t>
        </is>
      </c>
      <c r="B84" s="55" t="n">
        <v>7.5246</v>
      </c>
    </row>
    <row r="85">
      <c r="A85" s="53" t="inlineStr">
        <is>
          <t>Residual Maturity</t>
        </is>
      </c>
      <c r="B85" s="55" t="n">
        <v>10.94956458125526</v>
      </c>
    </row>
    <row r="86">
      <c r="A86" s="53" t="n"/>
      <c r="B86" s="53" t="n"/>
    </row>
    <row r="87">
      <c r="A87" s="53" t="inlineStr">
        <is>
          <t xml:space="preserve">As on (Date) </t>
        </is>
      </c>
      <c r="B87" s="56" t="n">
        <v>45961</v>
      </c>
    </row>
    <row r="89" ht="70" customHeight="1">
      <c r="A89" s="82" t="inlineStr">
        <is>
          <t>Scheme Name</t>
        </is>
      </c>
      <c r="B89" s="82" t="inlineStr">
        <is>
          <t>Risk- O - Meter</t>
        </is>
      </c>
      <c r="C89" s="82" t="inlineStr">
        <is>
          <t>Benchmark of the Scheme</t>
        </is>
      </c>
      <c r="D89" s="82" t="inlineStr">
        <is>
          <t>Benchmark Risk-o-meter</t>
        </is>
      </c>
    </row>
    <row r="90" ht="70" customHeight="1">
      <c r="A90" s="82" t="inlineStr">
        <is>
          <t>Edelweiss Crisil IBX 50-50 Gilt Plus SDL Apr 2037 Index Fund</t>
        </is>
      </c>
      <c r="B90" s="82" t="n"/>
      <c r="C90" s="82" t="inlineStr">
        <is>
          <t>CRISIL IBX 50:50 Gilt Plus SDL Index – April 2037</t>
        </is>
      </c>
      <c r="D90" s="82" t="n"/>
      <c r="E9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5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3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BHARAT BOND FOF – APRIL 2030 AS ON OCTOBER 31, 2025</t>
        </is>
      </c>
    </row>
    <row r="2" ht="19.5" customHeight="1">
      <c r="A2" s="81" t="inlineStr">
        <is>
          <t>(An open-ended Target Maturity fund of funds scheme investing in units of BHARAT Bond ETF – April 2030)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BHARAT BOND ETF-APRIL 2030-GROWTH</t>
        </is>
      </c>
      <c r="B9" s="30" t="inlineStr">
        <is>
          <t>INF754K01KO2</t>
        </is>
      </c>
      <c r="C9" s="30" t="n"/>
      <c r="D9" s="13" t="n">
        <v>61919490.00210001</v>
      </c>
      <c r="E9" s="14" t="n">
        <v>963411.54</v>
      </c>
      <c r="F9" s="15" t="n">
        <v>0.9986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963411.54</v>
      </c>
      <c r="F10" s="19" t="n">
        <v>0.9986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963411.54</v>
      </c>
      <c r="F12" s="19" t="n">
        <v>0.9986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1376.37</v>
      </c>
      <c r="F15" s="15" t="n">
        <v>0.0014</v>
      </c>
      <c r="G15" s="15" t="n">
        <v>0.05596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1376.37</v>
      </c>
      <c r="F16" s="19" t="n">
        <v>0.0014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1376.37</v>
      </c>
      <c r="F18" s="19" t="n">
        <v>0.0014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0.2110178</v>
      </c>
      <c r="F19" s="15" t="n">
        <v>0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-48.7110178</v>
      </c>
      <c r="F20" s="15" t="n">
        <v>0</v>
      </c>
      <c r="G20" s="15" t="n">
        <v>0.055959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964739.41</v>
      </c>
      <c r="F21" s="28" t="n">
        <v>1</v>
      </c>
      <c r="G21" s="28" t="n"/>
    </row>
    <row r="26">
      <c r="A26" s="80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45930</v>
      </c>
      <c r="C30" s="49" t="n">
        <v>45961</v>
      </c>
    </row>
    <row r="31">
      <c r="A31" t="inlineStr">
        <is>
          <t>Direct Plan Growth Option</t>
        </is>
      </c>
      <c r="B31" t="n">
        <v>15.3201</v>
      </c>
      <c r="C31" t="n">
        <v>15.4911</v>
      </c>
    </row>
    <row r="32">
      <c r="A32" t="inlineStr">
        <is>
          <t>Direct Plan IDCW Option</t>
        </is>
      </c>
      <c r="B32" t="n">
        <v>15.3201</v>
      </c>
      <c r="C32" t="n">
        <v>15.4911</v>
      </c>
    </row>
    <row r="33">
      <c r="A33" t="inlineStr">
        <is>
          <t>Regular Plan Growth Option</t>
        </is>
      </c>
      <c r="B33" t="n">
        <v>15.3201</v>
      </c>
      <c r="C33" t="n">
        <v>15.4911</v>
      </c>
    </row>
    <row r="34">
      <c r="A34" t="inlineStr">
        <is>
          <t>Regular Plan IDCW Option</t>
        </is>
      </c>
      <c r="B34" t="n">
        <v>15.3201</v>
      </c>
      <c r="C34" t="n">
        <v>15.4911</v>
      </c>
    </row>
    <row r="36">
      <c r="A36" t="inlineStr">
        <is>
          <t xml:space="preserve">3. Total Dividend (Net) declared during the month </t>
        </is>
      </c>
      <c r="B36" s="34" t="inlineStr">
        <is>
          <t>NIL</t>
        </is>
      </c>
    </row>
    <row r="37">
      <c r="A37" t="inlineStr">
        <is>
          <t>4. Bonus was declared during the month</t>
        </is>
      </c>
      <c r="B37" s="34" t="inlineStr">
        <is>
          <t>NIL</t>
        </is>
      </c>
    </row>
    <row r="38" ht="58" customHeight="1">
      <c r="A38" s="48" t="inlineStr">
        <is>
          <t>5. Investment in Repo of Corporate Debt Securities during the month ended October 31, 2025</t>
        </is>
      </c>
      <c r="B38" s="34" t="inlineStr">
        <is>
          <t>NIL</t>
        </is>
      </c>
    </row>
    <row r="39" ht="43.5" customHeight="1">
      <c r="A39" s="48" t="inlineStr">
        <is>
          <t>6. Investment in foreign securities/ADRs/GDRs at the end of the month</t>
        </is>
      </c>
      <c r="B39" s="34" t="inlineStr">
        <is>
          <t>NIL</t>
        </is>
      </c>
    </row>
    <row r="40" ht="72.5" customHeight="1">
      <c r="A40" s="48" t="inlineStr">
        <is>
          <t>7. Total gross exposure to derivative instruments (excluding reversed positions) at the end of the month (Rs. in Lakhs)</t>
        </is>
      </c>
      <c r="B40" s="34" t="inlineStr">
        <is>
          <t>NIL</t>
        </is>
      </c>
    </row>
    <row r="41">
      <c r="A41" t="inlineStr">
        <is>
          <t>7. Average Portfolio Maturity</t>
        </is>
      </c>
      <c r="B41" s="51">
        <f>B54</f>
        <v/>
      </c>
    </row>
    <row r="42" ht="58" customHeight="1">
      <c r="A42" s="48" t="inlineStr">
        <is>
          <t>8. Margin Deposits includes Margin money placed on derivatives other than margin money placed with bank</t>
        </is>
      </c>
      <c r="B42" s="34" t="inlineStr">
        <is>
          <t>NIL</t>
        </is>
      </c>
    </row>
    <row r="43" ht="58" customHeight="1">
      <c r="A43" s="48" t="inlineStr">
        <is>
          <t>9. Value of investment made by other schemes under same management (Rs. In Lakhs)</t>
        </is>
      </c>
      <c r="B43" t="inlineStr">
        <is>
          <t>NIL</t>
        </is>
      </c>
    </row>
    <row r="44" ht="43.5" customHeight="1">
      <c r="A44" s="48" t="inlineStr">
        <is>
          <t>10. Number of instance of deviation In valuation of securities</t>
        </is>
      </c>
      <c r="B44" s="34" t="inlineStr">
        <is>
          <t>NIL</t>
        </is>
      </c>
    </row>
    <row r="45" ht="43.5" customHeight="1">
      <c r="A45" s="48" t="inlineStr">
        <is>
          <t>11. Total value and percentage of illiquid equity shares / securities</t>
        </is>
      </c>
      <c r="B45" s="34" t="inlineStr">
        <is>
          <t>NIL</t>
        </is>
      </c>
    </row>
    <row r="47">
      <c r="A47" t="inlineStr">
        <is>
          <t>Portfolio Information</t>
        </is>
      </c>
    </row>
    <row r="48">
      <c r="A48" s="53" t="inlineStr">
        <is>
          <t>Scheme Name :</t>
        </is>
      </c>
      <c r="B48" s="53" t="inlineStr">
        <is>
          <t>BHARAT Bond FOF - April 2030</t>
        </is>
      </c>
    </row>
    <row r="49">
      <c r="A49" s="53" t="inlineStr">
        <is>
          <t>Description (if any)</t>
        </is>
      </c>
      <c r="B49" s="53" t="inlineStr">
        <is>
          <t>Fund of funds scheme (Domestic)</t>
        </is>
      </c>
    </row>
    <row r="50">
      <c r="A50" s="53" t="n"/>
      <c r="B50" s="53" t="n"/>
    </row>
    <row r="51">
      <c r="A51" s="53" t="inlineStr">
        <is>
          <t>Annualised Portfolio YTM* :</t>
        </is>
      </c>
      <c r="B51" s="54" t="n">
        <v>6.676112829261428</v>
      </c>
    </row>
    <row r="52">
      <c r="A52" s="53" t="n"/>
      <c r="B52" s="53" t="n"/>
    </row>
    <row r="53">
      <c r="A53" s="53" t="inlineStr">
        <is>
          <t>Macaulay Duration</t>
        </is>
      </c>
      <c r="B53" s="55" t="n">
        <v>3.537</v>
      </c>
    </row>
    <row r="54">
      <c r="A54" s="53" t="inlineStr">
        <is>
          <t>Residual Maturity</t>
        </is>
      </c>
      <c r="B54" s="55" t="n">
        <v>4.085182398870335</v>
      </c>
    </row>
    <row r="55">
      <c r="A55" s="53" t="n"/>
      <c r="B55" s="53" t="n"/>
    </row>
    <row r="56">
      <c r="A56" s="53" t="inlineStr">
        <is>
          <t xml:space="preserve">As on (Date) </t>
        </is>
      </c>
      <c r="B56" s="56" t="n">
        <v>45961</v>
      </c>
    </row>
    <row r="58" ht="70" customHeight="1">
      <c r="A58" s="82" t="inlineStr">
        <is>
          <t>Scheme Name</t>
        </is>
      </c>
      <c r="B58" s="82" t="inlineStr">
        <is>
          <t>Risk- O - Meter</t>
        </is>
      </c>
      <c r="C58" s="82" t="inlineStr">
        <is>
          <t>Benchmark of the Scheme</t>
        </is>
      </c>
      <c r="D58" s="82" t="inlineStr">
        <is>
          <t>Benchmark Risk-o-meter</t>
        </is>
      </c>
    </row>
    <row r="59" ht="70" customHeight="1">
      <c r="A59" s="82" t="inlineStr">
        <is>
          <t>BHARAT Bond FOF - April 2030</t>
        </is>
      </c>
      <c r="B59" s="82" t="n"/>
      <c r="C59" s="82" t="inlineStr">
        <is>
          <t>NIFTY BHARAT Bond Index - April 2030</t>
        </is>
      </c>
      <c r="D59" s="82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3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BHARAT BOND FOF – APRIL 2031 AS ON OCTOBER 31, 2025</t>
        </is>
      </c>
    </row>
    <row r="2" ht="19.5" customHeight="1">
      <c r="A2" s="81" t="inlineStr">
        <is>
          <t>(An open-ended Target Maturity fund of funds scheme investing in units of BHARAT Bond ETF – April 2031)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BHARAT BOND ETF-APRIL 2031-GROWTH</t>
        </is>
      </c>
      <c r="B9" s="30" t="inlineStr">
        <is>
          <t>INF754K01LE1</t>
        </is>
      </c>
      <c r="C9" s="30" t="n"/>
      <c r="D9" s="13" t="n">
        <v>33928321</v>
      </c>
      <c r="E9" s="14" t="n">
        <v>471006.52</v>
      </c>
      <c r="F9" s="15" t="n">
        <v>0.9975000000000001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471006.52</v>
      </c>
      <c r="F10" s="19" t="n">
        <v>0.9975000000000001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471006.52</v>
      </c>
      <c r="F12" s="19" t="n">
        <v>0.9975000000000001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1194.45</v>
      </c>
      <c r="F15" s="15" t="n">
        <v>0.0025</v>
      </c>
      <c r="G15" s="15" t="n">
        <v>0.05596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1194.45</v>
      </c>
      <c r="F16" s="19" t="n">
        <v>0.0025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1194.45</v>
      </c>
      <c r="F18" s="19" t="n">
        <v>0.0025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0.1831273</v>
      </c>
      <c r="F19" s="15" t="n">
        <v>0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-16.5131273</v>
      </c>
      <c r="F20" s="15" t="n">
        <v>0</v>
      </c>
      <c r="G20" s="15" t="n">
        <v>0.05596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472184.64</v>
      </c>
      <c r="F21" s="28" t="n">
        <v>1</v>
      </c>
      <c r="G21" s="28" t="n"/>
    </row>
    <row r="26">
      <c r="A26" s="80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45930</v>
      </c>
      <c r="C30" s="49" t="n">
        <v>45961</v>
      </c>
    </row>
    <row r="31">
      <c r="A31" t="inlineStr">
        <is>
          <t>Direct Plan Growth Option</t>
        </is>
      </c>
      <c r="B31" t="n">
        <v>13.7109</v>
      </c>
      <c r="C31" t="n">
        <v>13.8379</v>
      </c>
    </row>
    <row r="32">
      <c r="A32" t="inlineStr">
        <is>
          <t>Direct Plan IDCW Option</t>
        </is>
      </c>
      <c r="B32" t="n">
        <v>13.7109</v>
      </c>
      <c r="C32" t="n">
        <v>13.8379</v>
      </c>
    </row>
    <row r="33">
      <c r="A33" t="inlineStr">
        <is>
          <t>Regular Plan Growth Option</t>
        </is>
      </c>
      <c r="B33" t="n">
        <v>13.7109</v>
      </c>
      <c r="C33" t="n">
        <v>13.8379</v>
      </c>
    </row>
    <row r="34">
      <c r="A34" t="inlineStr">
        <is>
          <t>Regular Plan IDCW Option</t>
        </is>
      </c>
      <c r="B34" t="n">
        <v>13.7109</v>
      </c>
      <c r="C34" t="n">
        <v>13.8379</v>
      </c>
    </row>
    <row r="36">
      <c r="A36" t="inlineStr">
        <is>
          <t xml:space="preserve">3. Total Dividend (Net) declared during the month </t>
        </is>
      </c>
      <c r="B36" s="34" t="inlineStr">
        <is>
          <t>NIL</t>
        </is>
      </c>
    </row>
    <row r="37">
      <c r="A37" t="inlineStr">
        <is>
          <t>4. Bonus was declared during the month</t>
        </is>
      </c>
      <c r="B37" s="34" t="inlineStr">
        <is>
          <t>NIL</t>
        </is>
      </c>
    </row>
    <row r="38" ht="58" customHeight="1">
      <c r="A38" s="48" t="inlineStr">
        <is>
          <t>5. Investment in Repo of Corporate Debt Securities during the month ended October 31, 2025</t>
        </is>
      </c>
      <c r="B38" s="34" t="inlineStr">
        <is>
          <t>NIL</t>
        </is>
      </c>
    </row>
    <row r="39" ht="43.5" customHeight="1">
      <c r="A39" s="48" t="inlineStr">
        <is>
          <t>6. Investment in foreign securities/ADRs/GDRs at the end of the month</t>
        </is>
      </c>
      <c r="B39" s="34" t="inlineStr">
        <is>
          <t>NIL</t>
        </is>
      </c>
    </row>
    <row r="40" ht="72.5" customHeight="1">
      <c r="A40" s="48" t="inlineStr">
        <is>
          <t>7. Total gross exposure to derivative instruments (excluding reversed positions) at the end of the month (Rs. in Lakhs)</t>
        </is>
      </c>
      <c r="B40" s="34" t="inlineStr">
        <is>
          <t>NIL</t>
        </is>
      </c>
    </row>
    <row r="41">
      <c r="A41" t="inlineStr">
        <is>
          <t>7. Average Portfolio Maturity</t>
        </is>
      </c>
      <c r="B41" s="51">
        <f>B54</f>
        <v/>
      </c>
    </row>
    <row r="42" ht="58" customHeight="1">
      <c r="A42" s="48" t="inlineStr">
        <is>
          <t>8. Margin Deposits includes Margin money placed on derivatives other than margin money placed with bank</t>
        </is>
      </c>
      <c r="B42" s="34" t="inlineStr">
        <is>
          <t>NIL</t>
        </is>
      </c>
    </row>
    <row r="43" ht="58" customHeight="1">
      <c r="A43" s="48" t="inlineStr">
        <is>
          <t>9. Value of investment made by other schemes under same management (Rs. In Lakhs)</t>
        </is>
      </c>
      <c r="B43" t="inlineStr">
        <is>
          <t>NIL</t>
        </is>
      </c>
    </row>
    <row r="44" ht="43.5" customHeight="1">
      <c r="A44" s="48" t="inlineStr">
        <is>
          <t>10. Number of instance of deviation In valuation of securities</t>
        </is>
      </c>
      <c r="B44" s="34" t="inlineStr">
        <is>
          <t>NIL</t>
        </is>
      </c>
    </row>
    <row r="45" ht="43.5" customHeight="1">
      <c r="A45" s="48" t="inlineStr">
        <is>
          <t>11. Total value and percentage of illiquid equity shares / securities</t>
        </is>
      </c>
      <c r="B45" s="34" t="inlineStr">
        <is>
          <t>NIL</t>
        </is>
      </c>
    </row>
    <row r="47">
      <c r="A47" t="inlineStr">
        <is>
          <t>Portfolio Information</t>
        </is>
      </c>
    </row>
    <row r="48">
      <c r="A48" s="53" t="inlineStr">
        <is>
          <t>Scheme Name :</t>
        </is>
      </c>
      <c r="B48" s="53" t="inlineStr">
        <is>
          <t>BHARAT Bond FOF - April 2031</t>
        </is>
      </c>
    </row>
    <row r="49">
      <c r="A49" s="53" t="inlineStr">
        <is>
          <t>Description (if any)</t>
        </is>
      </c>
      <c r="B49" s="53" t="inlineStr">
        <is>
          <t>Fund of funds scheme (Domestic)</t>
        </is>
      </c>
    </row>
    <row r="50">
      <c r="A50" s="53" t="n"/>
      <c r="B50" s="53" t="n"/>
    </row>
    <row r="51">
      <c r="A51" s="53" t="inlineStr">
        <is>
          <t>Annualised Portfolio YTM* :</t>
        </is>
      </c>
      <c r="B51" s="54" t="n">
        <v>6.785731409167949</v>
      </c>
    </row>
    <row r="52">
      <c r="A52" s="53" t="n"/>
      <c r="B52" s="53" t="n"/>
    </row>
    <row r="53">
      <c r="A53" s="53" t="inlineStr">
        <is>
          <t>Macaulay Duration</t>
        </is>
      </c>
      <c r="B53" s="55" t="n">
        <v>4.467</v>
      </c>
    </row>
    <row r="54">
      <c r="A54" s="53" t="inlineStr">
        <is>
          <t>Residual Maturity</t>
        </is>
      </c>
      <c r="B54" s="55" t="n">
        <v>5.268703354076346</v>
      </c>
    </row>
    <row r="55">
      <c r="A55" s="53" t="n"/>
      <c r="B55" s="53" t="n"/>
    </row>
    <row r="56">
      <c r="A56" s="53" t="inlineStr">
        <is>
          <t xml:space="preserve">As on (Date) </t>
        </is>
      </c>
      <c r="B56" s="56" t="n">
        <v>45961</v>
      </c>
    </row>
    <row r="58" ht="70" customHeight="1">
      <c r="A58" s="82" t="inlineStr">
        <is>
          <t>Scheme Name</t>
        </is>
      </c>
      <c r="B58" s="82" t="inlineStr">
        <is>
          <t>Risk- O - Meter</t>
        </is>
      </c>
      <c r="C58" s="82" t="inlineStr">
        <is>
          <t>Benchmark of the Scheme</t>
        </is>
      </c>
      <c r="D58" s="82" t="inlineStr">
        <is>
          <t>Benchmark Risk-o-meter</t>
        </is>
      </c>
    </row>
    <row r="59" ht="70" customHeight="1">
      <c r="A59" s="82" t="inlineStr">
        <is>
          <t>BHARAT Bond FOF - April 2031</t>
        </is>
      </c>
      <c r="B59" s="82" t="n"/>
      <c r="C59" s="82" t="inlineStr">
        <is>
          <t>NIFTY BHARAT Bond Index - April 2031</t>
        </is>
      </c>
      <c r="D59" s="82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7.xml><?xml version="1.0" encoding="utf-8"?>
<worksheet xmlns="http://schemas.openxmlformats.org/spreadsheetml/2006/main">
  <sheetPr>
    <outlinePr summaryBelow="1" summaryRight="1"/>
    <pageSetUpPr/>
  </sheetPr>
  <dimension ref="A1:G104"/>
  <sheetViews>
    <sheetView showGridLines="0" workbookViewId="0">
      <pane ySplit="4" topLeftCell="A6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 PSU BOND PLUS SDL APR 2027 50 50 INDEX AS ON OCTOBER 31, 2025</t>
        </is>
      </c>
    </row>
    <row r="2" ht="19.5" customHeight="1">
      <c r="A2" s="81" t="inlineStr">
        <is>
          <t>(An open-ended target maturity Index Fund predominantly investing in the constituents of Nifty PSU Bond Plus SDL Apr 2027 50:50 Index.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6.14% IND OIL COR NCD 18-02-27**</t>
        </is>
      </c>
      <c r="B11" s="30" t="inlineStr">
        <is>
          <t>INE242A08502</t>
        </is>
      </c>
      <c r="C11" s="30" t="inlineStr">
        <is>
          <t>CRISIL AAA</t>
        </is>
      </c>
      <c r="D11" s="13" t="n">
        <v>21000000</v>
      </c>
      <c r="E11" s="14" t="n">
        <v>20917.93</v>
      </c>
      <c r="F11" s="15" t="n">
        <v>0.09180000000000001</v>
      </c>
      <c r="G11" s="15" t="n">
        <v>0.0643</v>
      </c>
    </row>
    <row r="12">
      <c r="A12" s="12" t="inlineStr">
        <is>
          <t>7.83% IRFC LTD NCD RED 19-03-2027**</t>
        </is>
      </c>
      <c r="B12" s="30" t="inlineStr">
        <is>
          <t>INE053F07983</t>
        </is>
      </c>
      <c r="C12" s="30" t="inlineStr">
        <is>
          <t>CRISIL AAA</t>
        </is>
      </c>
      <c r="D12" s="13" t="n">
        <v>19500000</v>
      </c>
      <c r="E12" s="14" t="n">
        <v>19826.47</v>
      </c>
      <c r="F12" s="15" t="n">
        <v>0.08699999999999999</v>
      </c>
      <c r="G12" s="15" t="n">
        <v>0.06555</v>
      </c>
    </row>
    <row r="13">
      <c r="A13" s="12" t="inlineStr">
        <is>
          <t>7.75% POWER FIN COR GOI SER NCD 22-03-27**</t>
        </is>
      </c>
      <c r="B13" s="30" t="inlineStr">
        <is>
          <t>INE134E08IX1</t>
        </is>
      </c>
      <c r="C13" s="30" t="inlineStr">
        <is>
          <t>CRISIL AAA</t>
        </is>
      </c>
      <c r="D13" s="13" t="n">
        <v>15000000</v>
      </c>
      <c r="E13" s="14" t="n">
        <v>15248.19</v>
      </c>
      <c r="F13" s="15" t="n">
        <v>0.0669</v>
      </c>
      <c r="G13" s="15" t="n">
        <v>0.066035</v>
      </c>
    </row>
    <row r="14">
      <c r="A14" s="12" t="inlineStr">
        <is>
          <t>7.80% NABARD NCD SR 24E RED 15-03-2027**</t>
        </is>
      </c>
      <c r="B14" s="30" t="inlineStr">
        <is>
          <t>INE261F08EF5</t>
        </is>
      </c>
      <c r="C14" s="30" t="inlineStr">
        <is>
          <t>ICRA AAA</t>
        </is>
      </c>
      <c r="D14" s="13" t="n">
        <v>12500000</v>
      </c>
      <c r="E14" s="14" t="n">
        <v>12676.44</v>
      </c>
      <c r="F14" s="15" t="n">
        <v>0.0556</v>
      </c>
      <c r="G14" s="15" t="n">
        <v>0.0664</v>
      </c>
    </row>
    <row r="15">
      <c r="A15" s="12" t="inlineStr">
        <is>
          <t>7.89% POWER GRID CORP NCD RED 09-03-2027**</t>
        </is>
      </c>
      <c r="B15" s="30" t="inlineStr">
        <is>
          <t>INE752E07OE0</t>
        </is>
      </c>
      <c r="C15" s="30" t="inlineStr">
        <is>
          <t>CRISIL AAA</t>
        </is>
      </c>
      <c r="D15" s="13" t="n">
        <v>11000000</v>
      </c>
      <c r="E15" s="14" t="n">
        <v>11192.86</v>
      </c>
      <c r="F15" s="15" t="n">
        <v>0.0491</v>
      </c>
      <c r="G15" s="15" t="n">
        <v>0.064484</v>
      </c>
    </row>
    <row r="16">
      <c r="A16" s="12" t="inlineStr">
        <is>
          <t>7.79% SIDBI NCD SR IV NCD RED 19-04-2027**</t>
        </is>
      </c>
      <c r="B16" s="30" t="inlineStr">
        <is>
          <t>INE556F08KK5</t>
        </is>
      </c>
      <c r="C16" s="30" t="inlineStr">
        <is>
          <t>CRISIL AAA</t>
        </is>
      </c>
      <c r="D16" s="13" t="n">
        <v>10500000</v>
      </c>
      <c r="E16" s="14" t="n">
        <v>10667.62</v>
      </c>
      <c r="F16" s="15" t="n">
        <v>0.0468</v>
      </c>
      <c r="G16" s="15" t="n">
        <v>0.06645</v>
      </c>
    </row>
    <row r="17">
      <c r="A17" s="12" t="inlineStr">
        <is>
          <t>7.95% RECL SR 147 NCD RED 12-03-2027**</t>
        </is>
      </c>
      <c r="B17" s="30" t="inlineStr">
        <is>
          <t>INE020B08AH8</t>
        </is>
      </c>
      <c r="C17" s="30" t="inlineStr">
        <is>
          <t>CRISIL AAA</t>
        </is>
      </c>
      <c r="D17" s="13" t="n">
        <v>9200000</v>
      </c>
      <c r="E17" s="14" t="n">
        <v>9355.450000000001</v>
      </c>
      <c r="F17" s="15" t="n">
        <v>0.041</v>
      </c>
      <c r="G17" s="15" t="n">
        <v>0.06569999999999999</v>
      </c>
    </row>
    <row r="18">
      <c r="A18" s="12" t="inlineStr">
        <is>
          <t>7.25% EXIM BANK NCD RED 01-02-2027**</t>
        </is>
      </c>
      <c r="B18" s="30" t="inlineStr">
        <is>
          <t>INE514E08FJ9</t>
        </is>
      </c>
      <c r="C18" s="30" t="inlineStr">
        <is>
          <t>CRISIL AAA</t>
        </is>
      </c>
      <c r="D18" s="13" t="n">
        <v>3000000</v>
      </c>
      <c r="E18" s="14" t="n">
        <v>3025.39</v>
      </c>
      <c r="F18" s="15" t="n">
        <v>0.0133</v>
      </c>
      <c r="G18" s="15" t="n">
        <v>0.064875</v>
      </c>
    </row>
    <row r="19">
      <c r="A19" s="12" t="inlineStr">
        <is>
          <t>7.13% NHPC STRPP B NCD 11-02-2027**</t>
        </is>
      </c>
      <c r="B19" s="30" t="inlineStr">
        <is>
          <t>INE848E07AZ0</t>
        </is>
      </c>
      <c r="C19" s="30" t="inlineStr">
        <is>
          <t>CARE AAA</t>
        </is>
      </c>
      <c r="D19" s="13" t="n">
        <v>3000000</v>
      </c>
      <c r="E19" s="14" t="n">
        <v>3023.32</v>
      </c>
      <c r="F19" s="15" t="n">
        <v>0.0133</v>
      </c>
      <c r="G19" s="15" t="n">
        <v>0.0644</v>
      </c>
    </row>
    <row r="20">
      <c r="A20" s="12" t="inlineStr">
        <is>
          <t>8.14% NUCLEAR POWER CORP NCD 25-03-2027**</t>
        </is>
      </c>
      <c r="B20" s="30" t="inlineStr">
        <is>
          <t>INE206D08279</t>
        </is>
      </c>
      <c r="C20" s="30" t="inlineStr">
        <is>
          <t>CRISIL AAA</t>
        </is>
      </c>
      <c r="D20" s="13" t="n">
        <v>2700000</v>
      </c>
      <c r="E20" s="14" t="n">
        <v>2762.95</v>
      </c>
      <c r="F20" s="15" t="n">
        <v>0.0121</v>
      </c>
      <c r="G20" s="15" t="n">
        <v>0.0646</v>
      </c>
    </row>
    <row r="21">
      <c r="A21" s="12" t="inlineStr">
        <is>
          <t>8.85% POWER GRID CORP NCD KRED 19-10-26**</t>
        </is>
      </c>
      <c r="B21" s="30" t="inlineStr">
        <is>
          <t>INE752E07KL3</t>
        </is>
      </c>
      <c r="C21" s="30" t="inlineStr">
        <is>
          <t>CRISIL AAA</t>
        </is>
      </c>
      <c r="D21" s="13" t="n">
        <v>2500000</v>
      </c>
      <c r="E21" s="14" t="n">
        <v>2554.87</v>
      </c>
      <c r="F21" s="15" t="n">
        <v>0.0112</v>
      </c>
      <c r="G21" s="15" t="n">
        <v>0.064133</v>
      </c>
    </row>
    <row r="22">
      <c r="A22" s="12" t="inlineStr">
        <is>
          <t>7.52% REC LTD NCD RED 07-11-26**</t>
        </is>
      </c>
      <c r="B22" s="30" t="inlineStr">
        <is>
          <t>INE020B08AA3</t>
        </is>
      </c>
      <c r="C22" s="30" t="inlineStr">
        <is>
          <t>CRISIL AAA</t>
        </is>
      </c>
      <c r="D22" s="13" t="n">
        <v>2500000</v>
      </c>
      <c r="E22" s="14" t="n">
        <v>2522.53</v>
      </c>
      <c r="F22" s="15" t="n">
        <v>0.0111</v>
      </c>
      <c r="G22" s="15" t="n">
        <v>0.06569999999999999</v>
      </c>
    </row>
    <row r="23">
      <c r="A23" s="12" t="inlineStr">
        <is>
          <t>9.25% POWER GRID CORP NCD  RED 09-03-27**</t>
        </is>
      </c>
      <c r="B23" s="30" t="inlineStr">
        <is>
          <t>INE752E07JN1</t>
        </is>
      </c>
      <c r="C23" s="30" t="inlineStr">
        <is>
          <t>ICRA AAA</t>
        </is>
      </c>
      <c r="D23" s="13" t="n">
        <v>2060000</v>
      </c>
      <c r="E23" s="14" t="n">
        <v>2131.08</v>
      </c>
      <c r="F23" s="15" t="n">
        <v>0.0094</v>
      </c>
      <c r="G23" s="15" t="n">
        <v>0.064483</v>
      </c>
    </row>
    <row r="24">
      <c r="A24" s="12" t="inlineStr">
        <is>
          <t>7.5% NHPC NCD RED 07-10-2026**</t>
        </is>
      </c>
      <c r="B24" s="30" t="inlineStr">
        <is>
          <t>INE848E07AP1</t>
        </is>
      </c>
      <c r="C24" s="30" t="inlineStr">
        <is>
          <t>ICRA AAA</t>
        </is>
      </c>
      <c r="D24" s="13" t="n">
        <v>2000000</v>
      </c>
      <c r="E24" s="14" t="n">
        <v>2018.58</v>
      </c>
      <c r="F24" s="15" t="n">
        <v>0.0089</v>
      </c>
      <c r="G24" s="15" t="n">
        <v>0.0641</v>
      </c>
    </row>
    <row r="25">
      <c r="A25" s="12" t="inlineStr">
        <is>
          <t>9% NTPC SRS XLII NCD RED 25-01-2027**</t>
        </is>
      </c>
      <c r="B25" s="30" t="inlineStr">
        <is>
          <t>INE733E07HC8</t>
        </is>
      </c>
      <c r="C25" s="30" t="inlineStr">
        <is>
          <t>CRISIL AAA</t>
        </is>
      </c>
      <c r="D25" s="13" t="n">
        <v>500000</v>
      </c>
      <c r="E25" s="14" t="n">
        <v>514.22</v>
      </c>
      <c r="F25" s="15" t="n">
        <v>0.0023</v>
      </c>
      <c r="G25" s="15" t="n">
        <v>0.064813</v>
      </c>
    </row>
    <row r="26">
      <c r="A26" s="12" t="inlineStr">
        <is>
          <t>6.09% HPCL NCD RED 26-02-2027**</t>
        </is>
      </c>
      <c r="B26" s="30" t="inlineStr">
        <is>
          <t>INE094A08101</t>
        </is>
      </c>
      <c r="C26" s="30" t="inlineStr">
        <is>
          <t>CRISIL AAA</t>
        </is>
      </c>
      <c r="D26" s="13" t="n">
        <v>500000</v>
      </c>
      <c r="E26" s="14" t="n">
        <v>497.8</v>
      </c>
      <c r="F26" s="15" t="n">
        <v>0.0022</v>
      </c>
      <c r="G26" s="15" t="n">
        <v>0.06415</v>
      </c>
    </row>
    <row r="27">
      <c r="A27" s="16" t="inlineStr">
        <is>
          <t>Sub Total</t>
        </is>
      </c>
      <c r="B27" s="31" t="n"/>
      <c r="C27" s="31" t="n"/>
      <c r="D27" s="17" t="n"/>
      <c r="E27" s="18" t="n">
        <v>118935.7</v>
      </c>
      <c r="F27" s="19" t="n">
        <v>0.522</v>
      </c>
      <c r="G27" s="20" t="n"/>
    </row>
    <row r="28">
      <c r="A28" s="16" t="inlineStr">
        <is>
          <t>State Development Loan</t>
        </is>
      </c>
      <c r="B28" s="30" t="n"/>
      <c r="C28" s="30" t="n"/>
      <c r="D28" s="13" t="n"/>
      <c r="E28" s="14" t="n"/>
      <c r="F28" s="15" t="n"/>
      <c r="G28" s="15" t="n"/>
    </row>
    <row r="29">
      <c r="A29" s="12" t="inlineStr">
        <is>
          <t>6.58% GUJARAT SDL RED 31-03-2027</t>
        </is>
      </c>
      <c r="B29" s="30" t="inlineStr">
        <is>
          <t>IN1520200347</t>
        </is>
      </c>
      <c r="C29" s="30" t="inlineStr">
        <is>
          <t>SOVEREIGN</t>
        </is>
      </c>
      <c r="D29" s="13" t="n">
        <v>22000000</v>
      </c>
      <c r="E29" s="14" t="n">
        <v>22173.45</v>
      </c>
      <c r="F29" s="15" t="n">
        <v>0.0973</v>
      </c>
      <c r="G29" s="15" t="n">
        <v>0.060746</v>
      </c>
    </row>
    <row r="30">
      <c r="A30" s="12" t="inlineStr">
        <is>
          <t>7.78% BIHAR SDL RED 01-03-2027</t>
        </is>
      </c>
      <c r="B30" s="30" t="inlineStr">
        <is>
          <t>IN1320160170</t>
        </is>
      </c>
      <c r="C30" s="30" t="inlineStr">
        <is>
          <t>SOVEREIGN</t>
        </is>
      </c>
      <c r="D30" s="13" t="n">
        <v>10500000</v>
      </c>
      <c r="E30" s="14" t="n">
        <v>10721.24</v>
      </c>
      <c r="F30" s="15" t="n">
        <v>0.047</v>
      </c>
      <c r="G30" s="15" t="n">
        <v>0.061934</v>
      </c>
    </row>
    <row r="31">
      <c r="A31" s="12" t="inlineStr">
        <is>
          <t>7.86% KARNATAKA SDL RED 15-03-2027</t>
        </is>
      </c>
      <c r="B31" s="30" t="inlineStr">
        <is>
          <t>IN1920160117</t>
        </is>
      </c>
      <c r="C31" s="30" t="inlineStr">
        <is>
          <t>SOVEREIGN</t>
        </is>
      </c>
      <c r="D31" s="13" t="n">
        <v>9000000</v>
      </c>
      <c r="E31" s="14" t="n">
        <v>9215.809999999999</v>
      </c>
      <c r="F31" s="15" t="n">
        <v>0.0404</v>
      </c>
      <c r="G31" s="15" t="n">
        <v>0.060952</v>
      </c>
    </row>
    <row r="32">
      <c r="A32" s="12" t="inlineStr">
        <is>
          <t>8.31% RAJASTHAN SDL RED 08-04-2027</t>
        </is>
      </c>
      <c r="B32" s="30" t="inlineStr">
        <is>
          <t>IN2920200036</t>
        </is>
      </c>
      <c r="C32" s="30" t="inlineStr">
        <is>
          <t>SOVEREIGN</t>
        </is>
      </c>
      <c r="D32" s="13" t="n">
        <v>7500000</v>
      </c>
      <c r="E32" s="14" t="n">
        <v>7723.9</v>
      </c>
      <c r="F32" s="15" t="n">
        <v>0.0339</v>
      </c>
      <c r="G32" s="15" t="n">
        <v>0.061953</v>
      </c>
    </row>
    <row r="33">
      <c r="A33" s="12" t="inlineStr">
        <is>
          <t>7.75% KARNATAKA SDL RED 01-03-2027</t>
        </is>
      </c>
      <c r="B33" s="30" t="inlineStr">
        <is>
          <t>IN1920160109</t>
        </is>
      </c>
      <c r="C33" s="30" t="inlineStr">
        <is>
          <t>SOVEREIGN</t>
        </is>
      </c>
      <c r="D33" s="13" t="n">
        <v>7500000</v>
      </c>
      <c r="E33" s="14" t="n">
        <v>7664.37</v>
      </c>
      <c r="F33" s="15" t="n">
        <v>0.0336</v>
      </c>
      <c r="G33" s="15" t="n">
        <v>0.060952</v>
      </c>
    </row>
    <row r="34">
      <c r="A34" s="12" t="inlineStr">
        <is>
          <t>7.92% WEST BENGAL SDL 15-03-2027</t>
        </is>
      </c>
      <c r="B34" s="30" t="inlineStr">
        <is>
          <t>IN3420160175</t>
        </is>
      </c>
      <c r="C34" s="30" t="inlineStr">
        <is>
          <t>SOVEREIGN</t>
        </is>
      </c>
      <c r="D34" s="13" t="n">
        <v>6500000</v>
      </c>
      <c r="E34" s="14" t="n">
        <v>6655.38</v>
      </c>
      <c r="F34" s="15" t="n">
        <v>0.0292</v>
      </c>
      <c r="G34" s="15" t="n">
        <v>0.061617</v>
      </c>
    </row>
    <row r="35">
      <c r="A35" s="12" t="inlineStr">
        <is>
          <t>7.78% WEST BENGAL SDL 01-03-2027</t>
        </is>
      </c>
      <c r="B35" s="30" t="inlineStr">
        <is>
          <t>IN3420160167</t>
        </is>
      </c>
      <c r="C35" s="30" t="inlineStr">
        <is>
          <t>SOVEREIGN</t>
        </is>
      </c>
      <c r="D35" s="13" t="n">
        <v>6000000</v>
      </c>
      <c r="E35" s="14" t="n">
        <v>6128.8</v>
      </c>
      <c r="F35" s="15" t="n">
        <v>0.0269</v>
      </c>
      <c r="G35" s="15" t="n">
        <v>0.061616</v>
      </c>
    </row>
    <row r="36">
      <c r="A36" s="12" t="inlineStr">
        <is>
          <t>7.74% TAMIL NADU SDL RED 01-03-2027</t>
        </is>
      </c>
      <c r="B36" s="30" t="inlineStr">
        <is>
          <t>IN3120161309</t>
        </is>
      </c>
      <c r="C36" s="30" t="inlineStr">
        <is>
          <t>SOVEREIGN</t>
        </is>
      </c>
      <c r="D36" s="13" t="n">
        <v>5000000</v>
      </c>
      <c r="E36" s="14" t="n">
        <v>5108.95</v>
      </c>
      <c r="F36" s="15" t="n">
        <v>0.0224</v>
      </c>
      <c r="G36" s="15" t="n">
        <v>0.060952</v>
      </c>
    </row>
    <row r="37">
      <c r="A37" s="12" t="inlineStr">
        <is>
          <t>7.64% HARYANA SDL RED 29-03-2027</t>
        </is>
      </c>
      <c r="B37" s="30" t="inlineStr">
        <is>
          <t>IN1620160292</t>
        </is>
      </c>
      <c r="C37" s="30" t="inlineStr">
        <is>
          <t>SOVEREIGN</t>
        </is>
      </c>
      <c r="D37" s="13" t="n">
        <v>5000000</v>
      </c>
      <c r="E37" s="14" t="n">
        <v>5107.28</v>
      </c>
      <c r="F37" s="15" t="n">
        <v>0.0224</v>
      </c>
      <c r="G37" s="15" t="n">
        <v>0.061158</v>
      </c>
    </row>
    <row r="38">
      <c r="A38" s="12" t="inlineStr">
        <is>
          <t>7.61% TAMIL NADU SDL RED 15-02-2027</t>
        </is>
      </c>
      <c r="B38" s="30" t="inlineStr">
        <is>
          <t>IN3120160194</t>
        </is>
      </c>
      <c r="C38" s="30" t="inlineStr">
        <is>
          <t>SOVEREIGN</t>
        </is>
      </c>
      <c r="D38" s="13" t="n">
        <v>4500000</v>
      </c>
      <c r="E38" s="14" t="n">
        <v>4587.69</v>
      </c>
      <c r="F38" s="15" t="n">
        <v>0.0201</v>
      </c>
      <c r="G38" s="15" t="n">
        <v>0.060952</v>
      </c>
    </row>
    <row r="39">
      <c r="A39" s="12" t="inlineStr">
        <is>
          <t>7.59% BIHAR SDL RED 15-02-2027</t>
        </is>
      </c>
      <c r="B39" s="30" t="inlineStr">
        <is>
          <t>IN1320160162</t>
        </is>
      </c>
      <c r="C39" s="30" t="inlineStr">
        <is>
          <t>SOVEREIGN</t>
        </is>
      </c>
      <c r="D39" s="13" t="n">
        <v>4500000</v>
      </c>
      <c r="E39" s="14" t="n">
        <v>4581.27</v>
      </c>
      <c r="F39" s="15" t="n">
        <v>0.0201</v>
      </c>
      <c r="G39" s="15" t="n">
        <v>0.061934</v>
      </c>
    </row>
    <row r="40">
      <c r="A40" s="12" t="inlineStr">
        <is>
          <t>7.62% UTTAR PRADESH SDL 15-02-2027</t>
        </is>
      </c>
      <c r="B40" s="30" t="inlineStr">
        <is>
          <t>IN3320160317</t>
        </is>
      </c>
      <c r="C40" s="30" t="inlineStr">
        <is>
          <t>SOVEREIGN</t>
        </is>
      </c>
      <c r="D40" s="13" t="n">
        <v>4000000</v>
      </c>
      <c r="E40" s="14" t="n">
        <v>4076.86</v>
      </c>
      <c r="F40" s="15" t="n">
        <v>0.0179</v>
      </c>
      <c r="G40" s="15" t="n">
        <v>0.061279</v>
      </c>
    </row>
    <row r="41">
      <c r="A41" s="12" t="inlineStr">
        <is>
          <t>7.85% TAMIL NADU SDL RED 15-03-2027</t>
        </is>
      </c>
      <c r="B41" s="30" t="inlineStr">
        <is>
          <t>IN3120161317</t>
        </is>
      </c>
      <c r="C41" s="30" t="inlineStr">
        <is>
          <t>SOVEREIGN</t>
        </is>
      </c>
      <c r="D41" s="13" t="n">
        <v>2500000</v>
      </c>
      <c r="E41" s="14" t="n">
        <v>2559.62</v>
      </c>
      <c r="F41" s="15" t="n">
        <v>0.0112</v>
      </c>
      <c r="G41" s="15" t="n">
        <v>0.060952</v>
      </c>
    </row>
    <row r="42">
      <c r="A42" s="12" t="inlineStr">
        <is>
          <t>7.59% Karnataka SDL RED 29-03-2027</t>
        </is>
      </c>
      <c r="B42" s="30" t="inlineStr">
        <is>
          <t>IN1920160125</t>
        </is>
      </c>
      <c r="C42" s="30" t="inlineStr">
        <is>
          <t>SOVEREIGN</t>
        </is>
      </c>
      <c r="D42" s="13" t="n">
        <v>2500000</v>
      </c>
      <c r="E42" s="14" t="n">
        <v>2552.65</v>
      </c>
      <c r="F42" s="15" t="n">
        <v>0.0112</v>
      </c>
      <c r="G42" s="15" t="n">
        <v>0.060952</v>
      </c>
    </row>
    <row r="43">
      <c r="A43" s="12" t="inlineStr">
        <is>
          <t>7.62% Tamil Nadu SDL RED 29-03-2027</t>
        </is>
      </c>
      <c r="B43" s="30" t="inlineStr">
        <is>
          <t>IN3120161424</t>
        </is>
      </c>
      <c r="C43" s="30" t="inlineStr">
        <is>
          <t>SOVEREIGN</t>
        </is>
      </c>
      <c r="D43" s="13" t="n">
        <v>2000000</v>
      </c>
      <c r="E43" s="14" t="n">
        <v>2042.92</v>
      </c>
      <c r="F43" s="15" t="n">
        <v>0.008999999999999999</v>
      </c>
      <c r="G43" s="15" t="n">
        <v>0.060952</v>
      </c>
    </row>
    <row r="44">
      <c r="A44" s="12" t="inlineStr">
        <is>
          <t>7.64% WEST BENGAL SDL RED 29-03-2027</t>
        </is>
      </c>
      <c r="B44" s="30" t="inlineStr">
        <is>
          <t>IN3420160183</t>
        </is>
      </c>
      <c r="C44" s="30" t="inlineStr">
        <is>
          <t>SOVEREIGN</t>
        </is>
      </c>
      <c r="D44" s="13" t="n">
        <v>1000000</v>
      </c>
      <c r="E44" s="14" t="n">
        <v>1020.85</v>
      </c>
      <c r="F44" s="15" t="n">
        <v>0.0045</v>
      </c>
      <c r="G44" s="15" t="n">
        <v>0.061616</v>
      </c>
    </row>
    <row r="45">
      <c r="A45" s="12" t="inlineStr">
        <is>
          <t>7.21% WEST BENGAL SDL 25-01-2027</t>
        </is>
      </c>
      <c r="B45" s="30" t="inlineStr">
        <is>
          <t>IN3420160142</t>
        </is>
      </c>
      <c r="C45" s="30" t="inlineStr">
        <is>
          <t>SOVEREIGN</t>
        </is>
      </c>
      <c r="D45" s="13" t="n">
        <v>500000</v>
      </c>
      <c r="E45" s="14" t="n">
        <v>506.64</v>
      </c>
      <c r="F45" s="15" t="n">
        <v>0.0022</v>
      </c>
      <c r="G45" s="15" t="n">
        <v>0.061564</v>
      </c>
    </row>
    <row r="46">
      <c r="A46" s="16" t="inlineStr">
        <is>
          <t>Sub Total</t>
        </is>
      </c>
      <c r="B46" s="31" t="n"/>
      <c r="C46" s="31" t="n"/>
      <c r="D46" s="17" t="n"/>
      <c r="E46" s="18" t="n">
        <v>102427.68</v>
      </c>
      <c r="F46" s="19" t="n">
        <v>0.4493</v>
      </c>
      <c r="G46" s="20" t="n"/>
    </row>
    <row r="47">
      <c r="A47" s="12" t="n"/>
      <c r="B47" s="30" t="n"/>
      <c r="C47" s="30" t="n"/>
      <c r="D47" s="13" t="n"/>
      <c r="E47" s="14" t="n"/>
      <c r="F47" s="15" t="n"/>
      <c r="G47" s="15" t="n"/>
    </row>
    <row r="48">
      <c r="A48" s="12" t="n"/>
      <c r="B48" s="30" t="n"/>
      <c r="C48" s="30" t="n"/>
      <c r="D48" s="13" t="n"/>
      <c r="E48" s="14" t="n"/>
      <c r="F48" s="15" t="n"/>
      <c r="G48" s="15" t="n"/>
    </row>
    <row r="49">
      <c r="A49" s="16" t="inlineStr">
        <is>
          <t>(b)Privately Placed/Unlisted</t>
        </is>
      </c>
      <c r="B49" s="30" t="n"/>
      <c r="C49" s="30" t="n"/>
      <c r="D49" s="13" t="n"/>
      <c r="E49" s="14" t="n"/>
      <c r="F49" s="15" t="n"/>
      <c r="G49" s="15" t="n"/>
    </row>
    <row r="50">
      <c r="A50" s="16" t="inlineStr">
        <is>
          <t>Sub Total</t>
        </is>
      </c>
      <c r="B50" s="30" t="n"/>
      <c r="C50" s="30" t="n"/>
      <c r="D50" s="13" t="n"/>
      <c r="E50" s="35" t="inlineStr">
        <is>
          <t>NIL</t>
        </is>
      </c>
      <c r="F50" s="36" t="inlineStr">
        <is>
          <t>NIL</t>
        </is>
      </c>
      <c r="G50" s="15" t="n"/>
    </row>
    <row r="51">
      <c r="A51" s="12" t="n"/>
      <c r="B51" s="30" t="n"/>
      <c r="C51" s="30" t="n"/>
      <c r="D51" s="13" t="n"/>
      <c r="E51" s="14" t="n"/>
      <c r="F51" s="15" t="n"/>
      <c r="G51" s="15" t="n"/>
    </row>
    <row r="52">
      <c r="A52" s="16" t="inlineStr">
        <is>
          <t>(c)Securitised Debt Instruments</t>
        </is>
      </c>
      <c r="B52" s="30" t="n"/>
      <c r="C52" s="30" t="n"/>
      <c r="D52" s="13" t="n"/>
      <c r="E52" s="14" t="n"/>
      <c r="F52" s="15" t="n"/>
      <c r="G52" s="15" t="n"/>
    </row>
    <row r="53">
      <c r="A53" s="16" t="inlineStr">
        <is>
          <t>Sub Total</t>
        </is>
      </c>
      <c r="B53" s="30" t="n"/>
      <c r="C53" s="30" t="n"/>
      <c r="D53" s="13" t="n"/>
      <c r="E53" s="35" t="inlineStr">
        <is>
          <t>NIL</t>
        </is>
      </c>
      <c r="F53" s="36" t="inlineStr">
        <is>
          <t>NIL</t>
        </is>
      </c>
      <c r="G53" s="15" t="n"/>
    </row>
    <row r="54">
      <c r="A54" s="12" t="n"/>
      <c r="B54" s="30" t="n"/>
      <c r="C54" s="30" t="n"/>
      <c r="D54" s="13" t="n"/>
      <c r="E54" s="14" t="n"/>
      <c r="F54" s="15" t="n"/>
      <c r="G54" s="15" t="n"/>
    </row>
    <row r="55">
      <c r="A55" s="21" t="inlineStr">
        <is>
          <t>TOTAL</t>
        </is>
      </c>
      <c r="B55" s="32" t="n"/>
      <c r="C55" s="32" t="n"/>
      <c r="D55" s="22" t="n"/>
      <c r="E55" s="18" t="n">
        <v>221363.38</v>
      </c>
      <c r="F55" s="19" t="n">
        <v>0.9713000000000001</v>
      </c>
      <c r="G55" s="20" t="n"/>
    </row>
    <row r="56">
      <c r="A56" s="12" t="n"/>
      <c r="B56" s="30" t="n"/>
      <c r="C56" s="30" t="n"/>
      <c r="D56" s="13" t="n"/>
      <c r="E56" s="14" t="n"/>
      <c r="F56" s="15" t="n"/>
      <c r="G56" s="15" t="n"/>
    </row>
    <row r="57">
      <c r="A57" s="12" t="n"/>
      <c r="B57" s="30" t="n"/>
      <c r="C57" s="30" t="n"/>
      <c r="D57" s="13" t="n"/>
      <c r="E57" s="14" t="n"/>
      <c r="F57" s="15" t="n"/>
      <c r="G57" s="15" t="n"/>
    </row>
    <row r="58">
      <c r="A58" s="16" t="inlineStr">
        <is>
          <t>TREPS / Reverse Repo</t>
        </is>
      </c>
      <c r="B58" s="30" t="n"/>
      <c r="C58" s="30" t="n"/>
      <c r="D58" s="13" t="n"/>
      <c r="E58" s="14" t="n"/>
      <c r="F58" s="15" t="n"/>
      <c r="G58" s="15" t="n"/>
    </row>
    <row r="59">
      <c r="A59" s="12" t="inlineStr">
        <is>
          <t>Clearing Corporation of India Ltd.</t>
        </is>
      </c>
      <c r="B59" s="30" t="n"/>
      <c r="C59" s="30" t="n"/>
      <c r="D59" s="13" t="n"/>
      <c r="E59" s="14" t="n">
        <v>2136.02</v>
      </c>
      <c r="F59" s="15" t="n">
        <v>0.0094</v>
      </c>
      <c r="G59" s="15" t="n">
        <v>0.05596</v>
      </c>
    </row>
    <row r="60">
      <c r="A60" s="16" t="inlineStr">
        <is>
          <t>Sub Total</t>
        </is>
      </c>
      <c r="B60" s="31" t="n"/>
      <c r="C60" s="31" t="n"/>
      <c r="D60" s="17" t="n"/>
      <c r="E60" s="18" t="n">
        <v>2136.02</v>
      </c>
      <c r="F60" s="19" t="n">
        <v>0.0094</v>
      </c>
      <c r="G60" s="20" t="n"/>
    </row>
    <row r="61">
      <c r="A61" s="12" t="n"/>
      <c r="B61" s="30" t="n"/>
      <c r="C61" s="30" t="n"/>
      <c r="D61" s="13" t="n"/>
      <c r="E61" s="14" t="n"/>
      <c r="F61" s="15" t="n"/>
      <c r="G61" s="15" t="n"/>
    </row>
    <row r="62">
      <c r="A62" s="21" t="inlineStr">
        <is>
          <t>TOTAL</t>
        </is>
      </c>
      <c r="B62" s="32" t="n"/>
      <c r="C62" s="32" t="n"/>
      <c r="D62" s="22" t="n"/>
      <c r="E62" s="18" t="n">
        <v>2136.02</v>
      </c>
      <c r="F62" s="19" t="n">
        <v>0.0094</v>
      </c>
      <c r="G62" s="20" t="n"/>
    </row>
    <row r="63">
      <c r="A63" s="12" t="inlineStr">
        <is>
          <t>Accrued Interest</t>
        </is>
      </c>
      <c r="B63" s="30" t="n"/>
      <c r="C63" s="30" t="n"/>
      <c r="D63" s="13" t="n"/>
      <c r="E63" s="14" t="n">
        <v>4465.498259</v>
      </c>
      <c r="F63" s="15" t="n">
        <v>0.019593</v>
      </c>
      <c r="G63" s="15" t="n"/>
    </row>
    <row r="64">
      <c r="A64" s="12" t="inlineStr">
        <is>
          <t>Net Receivables/(Payables)</t>
        </is>
      </c>
      <c r="B64" s="30" t="n"/>
      <c r="C64" s="30" t="n"/>
      <c r="D64" s="13" t="n"/>
      <c r="E64" s="23" t="n">
        <v>-60.698259</v>
      </c>
      <c r="F64" s="24" t="n">
        <v>-0.000293</v>
      </c>
      <c r="G64" s="15" t="n">
        <v>0.055959</v>
      </c>
    </row>
    <row r="65">
      <c r="A65" s="25" t="inlineStr">
        <is>
          <t>GRAND TOTAL</t>
        </is>
      </c>
      <c r="B65" s="33" t="n"/>
      <c r="C65" s="33" t="n"/>
      <c r="D65" s="26" t="n"/>
      <c r="E65" s="27" t="n">
        <v>227904.2</v>
      </c>
      <c r="F65" s="28" t="n">
        <v>1</v>
      </c>
      <c r="G65" s="28" t="n"/>
    </row>
    <row r="67">
      <c r="A67" s="80" t="inlineStr">
        <is>
          <t>**Non Traded Security</t>
        </is>
      </c>
    </row>
    <row r="68">
      <c r="A68" s="80" t="inlineStr">
        <is>
          <t>In accordance with SEBI Circular no. SEBI/HO/IMD/PoD2/P/CIR/2024/183 dated December 13, 2024, Debt Index Replication Factor (DIRF) is 75.33%.</t>
        </is>
      </c>
    </row>
    <row r="70">
      <c r="A70" s="80" t="inlineStr">
        <is>
          <t>Notes:</t>
        </is>
      </c>
    </row>
    <row r="71">
      <c r="A71" s="48" t="inlineStr">
        <is>
          <t>1. Security in default beyond its maturiy date</t>
        </is>
      </c>
      <c r="B71" s="34" t="inlineStr">
        <is>
          <t>NIL</t>
        </is>
      </c>
    </row>
    <row r="72">
      <c r="A72" t="inlineStr">
        <is>
          <t>2. NAV at the beginning of the period (Rs. per unit)</t>
        </is>
      </c>
    </row>
    <row r="73">
      <c r="A73" t="inlineStr">
        <is>
          <t>Plan /option (Face Value 10)</t>
        </is>
      </c>
      <c r="B73" t="inlineStr">
        <is>
          <t>As on</t>
        </is>
      </c>
      <c r="C73" t="inlineStr">
        <is>
          <t>As on</t>
        </is>
      </c>
    </row>
    <row r="74">
      <c r="B74" s="49" t="n">
        <v>45930</v>
      </c>
      <c r="C74" s="49" t="n">
        <v>45961</v>
      </c>
    </row>
    <row r="75">
      <c r="A75" t="inlineStr">
        <is>
          <t>Direct Plan Growth Option</t>
        </is>
      </c>
      <c r="B75" t="n">
        <v>12.6856</v>
      </c>
      <c r="C75" t="n">
        <v>12.7657</v>
      </c>
    </row>
    <row r="76">
      <c r="A76" t="inlineStr">
        <is>
          <t>Direct Plan IDCW Option</t>
        </is>
      </c>
      <c r="B76" t="n">
        <v>12.684</v>
      </c>
      <c r="C76" t="n">
        <v>12.764</v>
      </c>
    </row>
    <row r="77">
      <c r="A77" t="inlineStr">
        <is>
          <t>Regular Plan Growth Option</t>
        </is>
      </c>
      <c r="B77" t="n">
        <v>12.5893</v>
      </c>
      <c r="C77" t="n">
        <v>12.6666</v>
      </c>
    </row>
    <row r="78">
      <c r="A78" t="inlineStr">
        <is>
          <t>Regular Plan IDCW Option</t>
        </is>
      </c>
      <c r="B78" t="n">
        <v>12.5899</v>
      </c>
      <c r="C78" t="n">
        <v>12.6672</v>
      </c>
    </row>
    <row r="80">
      <c r="A80" t="inlineStr">
        <is>
          <t xml:space="preserve">3. Total Dividend (Net) declared during the month </t>
        </is>
      </c>
      <c r="B80" s="34" t="inlineStr">
        <is>
          <t>NIL</t>
        </is>
      </c>
    </row>
    <row r="81">
      <c r="A81" t="inlineStr">
        <is>
          <t>4. Bonus was declared during the month</t>
        </is>
      </c>
      <c r="B81" s="34" t="inlineStr">
        <is>
          <t>NIL</t>
        </is>
      </c>
    </row>
    <row r="82" ht="29" customHeight="1">
      <c r="A82" s="48" t="inlineStr">
        <is>
          <t>5. Investment in Repo of Corporate Debt Securities during the month ended October 31, 2025</t>
        </is>
      </c>
      <c r="B82" s="34" t="inlineStr">
        <is>
          <t>NIL</t>
        </is>
      </c>
    </row>
    <row r="83" ht="29" customHeight="1">
      <c r="A83" s="48" t="inlineStr">
        <is>
          <t>6. Investment in foreign securities/ADRs/GDRs at the end of the month</t>
        </is>
      </c>
      <c r="B83" s="34" t="inlineStr">
        <is>
          <t>NIL</t>
        </is>
      </c>
    </row>
    <row r="84">
      <c r="A84" t="inlineStr">
        <is>
          <t>7. Average Portfolio Maturity</t>
        </is>
      </c>
      <c r="B84" s="51">
        <f>B99</f>
        <v/>
      </c>
    </row>
    <row r="85" ht="43.5" customHeight="1">
      <c r="A85" s="48" t="inlineStr">
        <is>
          <t>8. Total gross exposure to derivative instruments (excluding reversed positions) at the end of the month (Rs. in Lakhs)</t>
        </is>
      </c>
      <c r="B85" s="34" t="inlineStr">
        <is>
          <t>NIL</t>
        </is>
      </c>
    </row>
    <row r="86">
      <c r="B86" s="34" t="n"/>
    </row>
    <row r="87" ht="29" customHeight="1">
      <c r="A87" s="48" t="inlineStr">
        <is>
          <t>9. Margin Deposits includes Margin money placed on derivatives other than margin money placed with bank</t>
        </is>
      </c>
      <c r="B87" s="34" t="inlineStr">
        <is>
          <t>NIL</t>
        </is>
      </c>
    </row>
    <row r="88" ht="29" customHeight="1">
      <c r="A88" s="48" t="inlineStr">
        <is>
          <t>10. Value of investment made by other schemes under same management (Rs. In Lakhs)</t>
        </is>
      </c>
      <c r="B88" t="inlineStr">
        <is>
          <t>NIL</t>
        </is>
      </c>
    </row>
    <row r="89" ht="29" customHeight="1">
      <c r="A89" s="48" t="inlineStr">
        <is>
          <t>11. Number of instance of deviation In valuation of securities</t>
        </is>
      </c>
      <c r="B89" s="34" t="inlineStr">
        <is>
          <t>NIL</t>
        </is>
      </c>
    </row>
    <row r="90" ht="29" customHeight="1">
      <c r="A90" s="48" t="inlineStr">
        <is>
          <t>12. Total value and percentage of illiquid equity shares / securities</t>
        </is>
      </c>
      <c r="B90" s="34" t="inlineStr">
        <is>
          <t>NIL</t>
        </is>
      </c>
    </row>
    <row r="92">
      <c r="A92" t="inlineStr">
        <is>
          <t>Portfolio Information</t>
        </is>
      </c>
    </row>
    <row r="93" ht="58" customHeight="1">
      <c r="A93" s="53" t="inlineStr">
        <is>
          <t>Scheme Name :</t>
        </is>
      </c>
      <c r="B93" s="57" t="inlineStr">
        <is>
          <t>Edelweiss Nifty PSU Bond Plus SDL Apr2027 50 50 Index</t>
        </is>
      </c>
    </row>
    <row r="94" ht="29" customHeight="1">
      <c r="A94" s="53" t="inlineStr">
        <is>
          <t>Description (if any)</t>
        </is>
      </c>
      <c r="B94" s="57" t="inlineStr">
        <is>
          <t>NY PSU BD PL SDL IDX Fund-2027</t>
        </is>
      </c>
    </row>
    <row r="95">
      <c r="A95" s="53" t="n"/>
      <c r="B95" s="53" t="n"/>
    </row>
    <row r="96">
      <c r="A96" s="53" t="inlineStr">
        <is>
          <t>Annualised Portfolio YTM* :</t>
        </is>
      </c>
      <c r="B96" s="54" t="n">
        <v>6.338597712770082</v>
      </c>
    </row>
    <row r="97">
      <c r="A97" s="53" t="n"/>
      <c r="B97" s="53" t="n"/>
    </row>
    <row r="98">
      <c r="A98" s="53" t="inlineStr">
        <is>
          <t>Macaulay Duration</t>
        </is>
      </c>
      <c r="B98" s="55" t="n">
        <v>1.2851</v>
      </c>
    </row>
    <row r="99">
      <c r="A99" s="53" t="inlineStr">
        <is>
          <t>Residual Maturity</t>
        </is>
      </c>
      <c r="B99" s="55" t="n">
        <v>1.336533740320305</v>
      </c>
    </row>
    <row r="100">
      <c r="A100" s="53" t="n"/>
      <c r="B100" s="53" t="n"/>
    </row>
    <row r="101">
      <c r="A101" s="53" t="inlineStr">
        <is>
          <t xml:space="preserve">As on (Date) </t>
        </is>
      </c>
      <c r="B101" s="56" t="n">
        <v>45961</v>
      </c>
    </row>
    <row r="103" ht="70" customHeight="1">
      <c r="A103" s="82" t="inlineStr">
        <is>
          <t>Scheme Name</t>
        </is>
      </c>
      <c r="B103" s="82" t="inlineStr">
        <is>
          <t>Risk- O - Meter</t>
        </is>
      </c>
      <c r="C103" s="82" t="inlineStr">
        <is>
          <t>Benchmark of the Scheme</t>
        </is>
      </c>
      <c r="D103" s="82" t="inlineStr">
        <is>
          <t>Benchmark Risk-o-meter</t>
        </is>
      </c>
    </row>
    <row r="104" ht="70" customHeight="1">
      <c r="A104" s="82" t="inlineStr">
        <is>
          <t>Edelweiss NIFTY PSU Bond Plus SDL Apr 2027 50-50 Index Fund</t>
        </is>
      </c>
      <c r="B104" s="82" t="n"/>
      <c r="C104" s="82" t="inlineStr">
        <is>
          <t>Nifty PSU Bond Plus SDL Apr 2027 50:50 Index</t>
        </is>
      </c>
      <c r="D104" s="82" t="n"/>
      <c r="E10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H342"/>
  <sheetViews>
    <sheetView showGridLines="0" workbookViewId="0">
      <pane ySplit="4" topLeftCell="A313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MULTI ASSET ALLOCATION FUND AS ON OCTOBER 31, 2025</t>
        </is>
      </c>
    </row>
    <row r="2" ht="19.5" customHeight="1">
      <c r="A2" s="81" t="inlineStr">
        <is>
          <t>(An open-ended scheme investing in Equity, Debt, Commodities and in units of REITs &amp; InvITs)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Reliance Industries Ltd.</t>
        </is>
      </c>
      <c r="B8" s="30" t="inlineStr">
        <is>
          <t>INE002A01018</t>
        </is>
      </c>
      <c r="C8" s="30" t="inlineStr">
        <is>
          <t>Petroleum Products</t>
        </is>
      </c>
      <c r="D8" s="13" t="n">
        <v>443500</v>
      </c>
      <c r="E8" s="14" t="n">
        <v>6592.18</v>
      </c>
      <c r="F8" s="15" t="n">
        <v>0.027279</v>
      </c>
      <c r="G8" s="15" t="n"/>
    </row>
    <row r="9">
      <c r="A9" s="12" t="inlineStr">
        <is>
          <t>HDFC Bank Ltd.</t>
        </is>
      </c>
      <c r="B9" s="30" t="inlineStr">
        <is>
          <t>INE040A01034</t>
        </is>
      </c>
      <c r="C9" s="30" t="inlineStr">
        <is>
          <t>Banks</t>
        </is>
      </c>
      <c r="D9" s="13" t="n">
        <v>634700</v>
      </c>
      <c r="E9" s="14" t="n">
        <v>6266.39</v>
      </c>
      <c r="F9" s="15" t="n">
        <v>0.02593</v>
      </c>
      <c r="G9" s="15" t="n"/>
    </row>
    <row r="10">
      <c r="A10" s="12" t="inlineStr">
        <is>
          <t>Vodafone Idea Ltd.</t>
        </is>
      </c>
      <c r="B10" s="30" t="inlineStr">
        <is>
          <t>INE669E01016</t>
        </is>
      </c>
      <c r="C10" s="30" t="inlineStr">
        <is>
          <t>Telecom - Services</t>
        </is>
      </c>
      <c r="D10" s="13" t="n">
        <v>67257975</v>
      </c>
      <c r="E10" s="14" t="n">
        <v>5871.62</v>
      </c>
      <c r="F10" s="15" t="n">
        <v>0.024297</v>
      </c>
      <c r="G10" s="15" t="n"/>
    </row>
    <row r="11">
      <c r="A11" s="12" t="inlineStr">
        <is>
          <t>Axis Bank Ltd.</t>
        </is>
      </c>
      <c r="B11" s="30" t="inlineStr">
        <is>
          <t>INE238A01034</t>
        </is>
      </c>
      <c r="C11" s="30" t="inlineStr">
        <is>
          <t>Banks</t>
        </is>
      </c>
      <c r="D11" s="13" t="n">
        <v>451875</v>
      </c>
      <c r="E11" s="14" t="n">
        <v>5570.72</v>
      </c>
      <c r="F11" s="15" t="n">
        <v>0.023052</v>
      </c>
      <c r="G11" s="15" t="n"/>
    </row>
    <row r="12">
      <c r="A12" s="12" t="inlineStr">
        <is>
          <t>Bharti Airtel Ltd.</t>
        </is>
      </c>
      <c r="B12" s="30" t="inlineStr">
        <is>
          <t>INE397D01024</t>
        </is>
      </c>
      <c r="C12" s="30" t="inlineStr">
        <is>
          <t>Telecom - Services</t>
        </is>
      </c>
      <c r="D12" s="13" t="n">
        <v>224675</v>
      </c>
      <c r="E12" s="14" t="n">
        <v>4615.95</v>
      </c>
      <c r="F12" s="15" t="n">
        <v>0.019101</v>
      </c>
      <c r="G12" s="15" t="n"/>
    </row>
    <row r="13">
      <c r="A13" s="12" t="inlineStr">
        <is>
          <t>Eternal Ltd.</t>
        </is>
      </c>
      <c r="B13" s="30" t="inlineStr">
        <is>
          <t>INE758T01015</t>
        </is>
      </c>
      <c r="C13" s="30" t="inlineStr">
        <is>
          <t>Retailing</t>
        </is>
      </c>
      <c r="D13" s="13" t="n">
        <v>1282825</v>
      </c>
      <c r="E13" s="14" t="n">
        <v>4076.18</v>
      </c>
      <c r="F13" s="15" t="n">
        <v>0.016867</v>
      </c>
      <c r="G13" s="15" t="n"/>
    </row>
    <row r="14">
      <c r="A14" s="12" t="inlineStr">
        <is>
          <t>State Bank of India</t>
        </is>
      </c>
      <c r="B14" s="30" t="inlineStr">
        <is>
          <t>INE062A01020</t>
        </is>
      </c>
      <c r="C14" s="30" t="inlineStr">
        <is>
          <t>Banks</t>
        </is>
      </c>
      <c r="D14" s="13" t="n">
        <v>351750</v>
      </c>
      <c r="E14" s="14" t="n">
        <v>3295.9</v>
      </c>
      <c r="F14" s="15" t="n">
        <v>0.013639</v>
      </c>
      <c r="G14" s="15" t="n"/>
    </row>
    <row r="15">
      <c r="A15" s="12" t="inlineStr">
        <is>
          <t>ICICI Bank Ltd.</t>
        </is>
      </c>
      <c r="B15" s="30" t="inlineStr">
        <is>
          <t>INE090A01021</t>
        </is>
      </c>
      <c r="C15" s="30" t="inlineStr">
        <is>
          <t>Banks</t>
        </is>
      </c>
      <c r="D15" s="13" t="n">
        <v>209300</v>
      </c>
      <c r="E15" s="14" t="n">
        <v>2815.71</v>
      </c>
      <c r="F15" s="15" t="n">
        <v>0.011651</v>
      </c>
      <c r="G15" s="15" t="n"/>
    </row>
    <row r="16">
      <c r="A16" s="12" t="inlineStr">
        <is>
          <t>Hindustan Aeronautics Ltd.</t>
        </is>
      </c>
      <c r="B16" s="30" t="inlineStr">
        <is>
          <t>INE066F01020</t>
        </is>
      </c>
      <c r="C16" s="30" t="inlineStr">
        <is>
          <t>Aerospace &amp; Defense</t>
        </is>
      </c>
      <c r="D16" s="13" t="n">
        <v>53400</v>
      </c>
      <c r="E16" s="14" t="n">
        <v>2499.01</v>
      </c>
      <c r="F16" s="15" t="n">
        <v>0.010341</v>
      </c>
      <c r="G16" s="15" t="n"/>
    </row>
    <row r="17">
      <c r="A17" s="12" t="inlineStr">
        <is>
          <t>IndusInd Bank Ltd.</t>
        </is>
      </c>
      <c r="B17" s="30" t="inlineStr">
        <is>
          <t>INE095A01012</t>
        </is>
      </c>
      <c r="C17" s="30" t="inlineStr">
        <is>
          <t>Banks</t>
        </is>
      </c>
      <c r="D17" s="13" t="n">
        <v>257600</v>
      </c>
      <c r="E17" s="14" t="n">
        <v>2047.4</v>
      </c>
      <c r="F17" s="15" t="n">
        <v>0.008472</v>
      </c>
      <c r="G17" s="15" t="n"/>
    </row>
    <row r="18">
      <c r="A18" s="12" t="inlineStr">
        <is>
          <t>Grasim Industries Ltd.</t>
        </is>
      </c>
      <c r="B18" s="30" t="inlineStr">
        <is>
          <t>INE047A01021</t>
        </is>
      </c>
      <c r="C18" s="30" t="inlineStr">
        <is>
          <t>Cement &amp; Cement Products</t>
        </is>
      </c>
      <c r="D18" s="13" t="n">
        <v>69750</v>
      </c>
      <c r="E18" s="14" t="n">
        <v>2016.96</v>
      </c>
      <c r="F18" s="15" t="n">
        <v>0.008345999999999999</v>
      </c>
      <c r="G18" s="15" t="n"/>
    </row>
    <row r="19">
      <c r="A19" s="12" t="inlineStr">
        <is>
          <t>Bharat Electronics Ltd.</t>
        </is>
      </c>
      <c r="B19" s="30" t="inlineStr">
        <is>
          <t>INE263A01024</t>
        </is>
      </c>
      <c r="C19" s="30" t="inlineStr">
        <is>
          <t>Aerospace &amp; Defense</t>
        </is>
      </c>
      <c r="D19" s="13" t="n">
        <v>436050</v>
      </c>
      <c r="E19" s="14" t="n">
        <v>1858.01</v>
      </c>
      <c r="F19" s="15" t="n">
        <v>0.007688</v>
      </c>
      <c r="G19" s="15" t="n"/>
    </row>
    <row r="20">
      <c r="A20" s="12" t="inlineStr">
        <is>
          <t>Adani Enterprises Ltd.</t>
        </is>
      </c>
      <c r="B20" s="30" t="inlineStr">
        <is>
          <t>INE423A01024</t>
        </is>
      </c>
      <c r="C20" s="30" t="inlineStr">
        <is>
          <t>Metals &amp; Minerals Trading</t>
        </is>
      </c>
      <c r="D20" s="13" t="n">
        <v>73500</v>
      </c>
      <c r="E20" s="14" t="n">
        <v>1823.54</v>
      </c>
      <c r="F20" s="15" t="n">
        <v>0.007546</v>
      </c>
      <c r="G20" s="15" t="n"/>
    </row>
    <row r="21">
      <c r="A21" s="12" t="inlineStr">
        <is>
          <t>Mahindra &amp; Mahindra Ltd.</t>
        </is>
      </c>
      <c r="B21" s="30" t="inlineStr">
        <is>
          <t>INE101A01026</t>
        </is>
      </c>
      <c r="C21" s="30" t="inlineStr">
        <is>
          <t>Automobiles</t>
        </is>
      </c>
      <c r="D21" s="13" t="n">
        <v>49400</v>
      </c>
      <c r="E21" s="14" t="n">
        <v>1722.68</v>
      </c>
      <c r="F21" s="15" t="n">
        <v>0.007128</v>
      </c>
      <c r="G21" s="15" t="n"/>
    </row>
    <row r="22">
      <c r="A22" s="12" t="inlineStr">
        <is>
          <t>Jio Financial Services Ltd.</t>
        </is>
      </c>
      <c r="B22" s="30" t="inlineStr">
        <is>
          <t>INE758E01017</t>
        </is>
      </c>
      <c r="C22" s="30" t="inlineStr">
        <is>
          <t>Finance</t>
        </is>
      </c>
      <c r="D22" s="13" t="n">
        <v>446500</v>
      </c>
      <c r="E22" s="14" t="n">
        <v>1369.86</v>
      </c>
      <c r="F22" s="15" t="n">
        <v>0.005669</v>
      </c>
      <c r="G22" s="15" t="n"/>
    </row>
    <row r="23">
      <c r="A23" s="12" t="inlineStr">
        <is>
          <t>Sammaan Capital Ltd.</t>
        </is>
      </c>
      <c r="B23" s="30" t="inlineStr">
        <is>
          <t>INE148I01020</t>
        </is>
      </c>
      <c r="C23" s="30" t="inlineStr">
        <is>
          <t>Finance</t>
        </is>
      </c>
      <c r="D23" s="13" t="n">
        <v>679400</v>
      </c>
      <c r="E23" s="14" t="n">
        <v>1281.28</v>
      </c>
      <c r="F23" s="15" t="n">
        <v>0.005302</v>
      </c>
      <c r="G23" s="15" t="n"/>
    </row>
    <row r="24">
      <c r="A24" s="12" t="inlineStr">
        <is>
          <t>Steel Authority of India Ltd.</t>
        </is>
      </c>
      <c r="B24" s="30" t="inlineStr">
        <is>
          <t>INE114A01011</t>
        </is>
      </c>
      <c r="C24" s="30" t="inlineStr">
        <is>
          <t>Ferrous Metals</t>
        </is>
      </c>
      <c r="D24" s="13" t="n">
        <v>907100</v>
      </c>
      <c r="E24" s="14" t="n">
        <v>1241.37</v>
      </c>
      <c r="F24" s="15" t="n">
        <v>0.005137</v>
      </c>
      <c r="G24" s="15" t="n"/>
    </row>
    <row r="25">
      <c r="A25" s="12" t="inlineStr">
        <is>
          <t>Yes Bank Ltd.</t>
        </is>
      </c>
      <c r="B25" s="30" t="inlineStr">
        <is>
          <t>INE528G01035</t>
        </is>
      </c>
      <c r="C25" s="30" t="inlineStr">
        <is>
          <t>Banks</t>
        </is>
      </c>
      <c r="D25" s="13" t="n">
        <v>4944900</v>
      </c>
      <c r="E25" s="14" t="n">
        <v>1124.47</v>
      </c>
      <c r="F25" s="15" t="n">
        <v>0.004653</v>
      </c>
      <c r="G25" s="15" t="n"/>
    </row>
    <row r="26">
      <c r="A26" s="12" t="inlineStr">
        <is>
          <t>Kotak Mahindra Bank Ltd.</t>
        </is>
      </c>
      <c r="B26" s="30" t="inlineStr">
        <is>
          <t>INE237A01028</t>
        </is>
      </c>
      <c r="C26" s="30" t="inlineStr">
        <is>
          <t>Banks</t>
        </is>
      </c>
      <c r="D26" s="13" t="n">
        <v>52000</v>
      </c>
      <c r="E26" s="14" t="n">
        <v>1093.14</v>
      </c>
      <c r="F26" s="15" t="n">
        <v>0.004523</v>
      </c>
      <c r="G26" s="15" t="n"/>
    </row>
    <row r="27">
      <c r="A27" s="12" t="inlineStr">
        <is>
          <t>Ultratech Cement Ltd.</t>
        </is>
      </c>
      <c r="B27" s="30" t="inlineStr">
        <is>
          <t>INE481G01011</t>
        </is>
      </c>
      <c r="C27" s="30" t="inlineStr">
        <is>
          <t>Cement &amp; Cement Products</t>
        </is>
      </c>
      <c r="D27" s="13" t="n">
        <v>9100</v>
      </c>
      <c r="E27" s="14" t="n">
        <v>1087.18</v>
      </c>
      <c r="F27" s="15" t="n">
        <v>0.004499</v>
      </c>
      <c r="G27" s="15" t="n"/>
    </row>
    <row r="28">
      <c r="A28" s="12" t="inlineStr">
        <is>
          <t>National Aluminium Company Ltd.</t>
        </is>
      </c>
      <c r="B28" s="30" t="inlineStr">
        <is>
          <t>INE139A01034</t>
        </is>
      </c>
      <c r="C28" s="30" t="inlineStr">
        <is>
          <t>Non - Ferrous Metals</t>
        </is>
      </c>
      <c r="D28" s="13" t="n">
        <v>453750</v>
      </c>
      <c r="E28" s="14" t="n">
        <v>1062.41</v>
      </c>
      <c r="F28" s="15" t="n">
        <v>0.004396</v>
      </c>
      <c r="G28" s="15" t="n"/>
    </row>
    <row r="29">
      <c r="A29" s="12" t="inlineStr">
        <is>
          <t>Hindalco Industries Ltd.</t>
        </is>
      </c>
      <c r="B29" s="30" t="inlineStr">
        <is>
          <t>INE038A01020</t>
        </is>
      </c>
      <c r="C29" s="30" t="inlineStr">
        <is>
          <t>Non - Ferrous Metals</t>
        </is>
      </c>
      <c r="D29" s="13" t="n">
        <v>116200</v>
      </c>
      <c r="E29" s="14" t="n">
        <v>985.2</v>
      </c>
      <c r="F29" s="15" t="n">
        <v>0.004077</v>
      </c>
      <c r="G29" s="15" t="n"/>
    </row>
    <row r="30">
      <c r="A30" s="12" t="inlineStr">
        <is>
          <t>Marico Ltd.</t>
        </is>
      </c>
      <c r="B30" s="30" t="inlineStr">
        <is>
          <t>INE196A01026</t>
        </is>
      </c>
      <c r="C30" s="30" t="inlineStr">
        <is>
          <t>Agricultural Food &amp; other Products</t>
        </is>
      </c>
      <c r="D30" s="13" t="n">
        <v>128400</v>
      </c>
      <c r="E30" s="14" t="n">
        <v>924.42</v>
      </c>
      <c r="F30" s="15" t="n">
        <v>0.003825</v>
      </c>
      <c r="G30" s="15" t="n"/>
    </row>
    <row r="31">
      <c r="A31" s="12" t="inlineStr">
        <is>
          <t>Hindustan Petroleum Corporation Ltd.</t>
        </is>
      </c>
      <c r="B31" s="30" t="inlineStr">
        <is>
          <t>INE094A01015</t>
        </is>
      </c>
      <c r="C31" s="30" t="inlineStr">
        <is>
          <t>Petroleum Products</t>
        </is>
      </c>
      <c r="D31" s="13" t="n">
        <v>192375</v>
      </c>
      <c r="E31" s="14" t="n">
        <v>915.71</v>
      </c>
      <c r="F31" s="15" t="n">
        <v>0.003789</v>
      </c>
      <c r="G31" s="15" t="n"/>
    </row>
    <row r="32">
      <c r="A32" s="12" t="inlineStr">
        <is>
          <t>Infosys Ltd.</t>
        </is>
      </c>
      <c r="B32" s="30" t="inlineStr">
        <is>
          <t>INE009A01021</t>
        </is>
      </c>
      <c r="C32" s="30" t="inlineStr">
        <is>
          <t>IT - Software</t>
        </is>
      </c>
      <c r="D32" s="13" t="n">
        <v>60000</v>
      </c>
      <c r="E32" s="14" t="n">
        <v>889.38</v>
      </c>
      <c r="F32" s="15" t="n">
        <v>0.00368</v>
      </c>
      <c r="G32" s="15" t="n"/>
    </row>
    <row r="33">
      <c r="A33" s="12" t="inlineStr">
        <is>
          <t>Aurobindo Pharma Ltd.</t>
        </is>
      </c>
      <c r="B33" s="30" t="inlineStr">
        <is>
          <t>INE406A01037</t>
        </is>
      </c>
      <c r="C33" s="30" t="inlineStr">
        <is>
          <t>Pharmaceuticals &amp; Biotechnology</t>
        </is>
      </c>
      <c r="D33" s="13" t="n">
        <v>71500</v>
      </c>
      <c r="E33" s="14" t="n">
        <v>814.3099999999999</v>
      </c>
      <c r="F33" s="15" t="n">
        <v>0.00337</v>
      </c>
      <c r="G33" s="15" t="n"/>
    </row>
    <row r="34">
      <c r="A34" s="12" t="inlineStr">
        <is>
          <t>Page Industries Ltd.</t>
        </is>
      </c>
      <c r="B34" s="30" t="inlineStr">
        <is>
          <t>INE761H01022</t>
        </is>
      </c>
      <c r="C34" s="30" t="inlineStr">
        <is>
          <t>Textiles &amp; Apparels</t>
        </is>
      </c>
      <c r="D34" s="13" t="n">
        <v>1830</v>
      </c>
      <c r="E34" s="14" t="n">
        <v>753.96</v>
      </c>
      <c r="F34" s="15" t="n">
        <v>0.00312</v>
      </c>
      <c r="G34" s="15" t="n"/>
    </row>
    <row r="35">
      <c r="A35" s="12" t="inlineStr">
        <is>
          <t>Shriram Finance Ltd.</t>
        </is>
      </c>
      <c r="B35" s="30" t="inlineStr">
        <is>
          <t>INE721A01047</t>
        </is>
      </c>
      <c r="C35" s="30" t="inlineStr">
        <is>
          <t>Finance</t>
        </is>
      </c>
      <c r="D35" s="13" t="n">
        <v>94875</v>
      </c>
      <c r="E35" s="14" t="n">
        <v>710.52</v>
      </c>
      <c r="F35" s="15" t="n">
        <v>0.00294</v>
      </c>
      <c r="G35" s="15" t="n"/>
    </row>
    <row r="36">
      <c r="A36" s="12" t="inlineStr">
        <is>
          <t>Max Healthcare Institute Ltd.</t>
        </is>
      </c>
      <c r="B36" s="30" t="inlineStr">
        <is>
          <t>INE027H01010</t>
        </is>
      </c>
      <c r="C36" s="30" t="inlineStr">
        <is>
          <t>Healthcare Services</t>
        </is>
      </c>
      <c r="D36" s="13" t="n">
        <v>55650</v>
      </c>
      <c r="E36" s="14" t="n">
        <v>638.75</v>
      </c>
      <c r="F36" s="15" t="n">
        <v>0.002643</v>
      </c>
      <c r="G36" s="15" t="n"/>
    </row>
    <row r="37">
      <c r="A37" s="12" t="inlineStr">
        <is>
          <t>Titan Company Ltd.</t>
        </is>
      </c>
      <c r="B37" s="30" t="inlineStr">
        <is>
          <t>INE280A01028</t>
        </is>
      </c>
      <c r="C37" s="30" t="inlineStr">
        <is>
          <t>Consumer Durables</t>
        </is>
      </c>
      <c r="D37" s="13" t="n">
        <v>16275</v>
      </c>
      <c r="E37" s="14" t="n">
        <v>609.78</v>
      </c>
      <c r="F37" s="15" t="n">
        <v>0.002523</v>
      </c>
      <c r="G37" s="15" t="n"/>
    </row>
    <row r="38">
      <c r="A38" s="12" t="inlineStr">
        <is>
          <t>Tata Consultancy Services Ltd.</t>
        </is>
      </c>
      <c r="B38" s="30" t="inlineStr">
        <is>
          <t>INE467B01029</t>
        </is>
      </c>
      <c r="C38" s="30" t="inlineStr">
        <is>
          <t>IT - Software</t>
        </is>
      </c>
      <c r="D38" s="13" t="n">
        <v>18725</v>
      </c>
      <c r="E38" s="14" t="n">
        <v>572.61</v>
      </c>
      <c r="F38" s="15" t="n">
        <v>0.002369</v>
      </c>
      <c r="G38" s="15" t="n"/>
    </row>
    <row r="39">
      <c r="A39" s="12" t="inlineStr">
        <is>
          <t>Bandhan Bank Ltd.</t>
        </is>
      </c>
      <c r="B39" s="30" t="inlineStr">
        <is>
          <t>INE545U01014</t>
        </is>
      </c>
      <c r="C39" s="30" t="inlineStr">
        <is>
          <t>Banks</t>
        </is>
      </c>
      <c r="D39" s="13" t="n">
        <v>349200</v>
      </c>
      <c r="E39" s="14" t="n">
        <v>546.71</v>
      </c>
      <c r="F39" s="15" t="n">
        <v>0.002262</v>
      </c>
      <c r="G39" s="15" t="n"/>
    </row>
    <row r="40">
      <c r="A40" s="12" t="inlineStr">
        <is>
          <t>Canara Bank</t>
        </is>
      </c>
      <c r="B40" s="30" t="inlineStr">
        <is>
          <t>INE476A01022</t>
        </is>
      </c>
      <c r="C40" s="30" t="inlineStr">
        <is>
          <t>Banks</t>
        </is>
      </c>
      <c r="D40" s="13" t="n">
        <v>391500</v>
      </c>
      <c r="E40" s="14" t="n">
        <v>536.3200000000001</v>
      </c>
      <c r="F40" s="15" t="n">
        <v>0.002219</v>
      </c>
      <c r="G40" s="15" t="n"/>
    </row>
    <row r="41">
      <c r="A41" s="12" t="inlineStr">
        <is>
          <t>The Federal Bank Ltd.</t>
        </is>
      </c>
      <c r="B41" s="30" t="inlineStr">
        <is>
          <t>INE171A01029</t>
        </is>
      </c>
      <c r="C41" s="30" t="inlineStr">
        <is>
          <t>Banks</t>
        </is>
      </c>
      <c r="D41" s="13" t="n">
        <v>225000</v>
      </c>
      <c r="E41" s="14" t="n">
        <v>532.37</v>
      </c>
      <c r="F41" s="15" t="n">
        <v>0.002203</v>
      </c>
      <c r="G41" s="15" t="n"/>
    </row>
    <row r="42">
      <c r="A42" s="12" t="inlineStr">
        <is>
          <t>Indus Towers Ltd.</t>
        </is>
      </c>
      <c r="B42" s="30" t="inlineStr">
        <is>
          <t>INE121J01017</t>
        </is>
      </c>
      <c r="C42" s="30" t="inlineStr">
        <is>
          <t>Telecom - Services</t>
        </is>
      </c>
      <c r="D42" s="13" t="n">
        <v>141100</v>
      </c>
      <c r="E42" s="14" t="n">
        <v>513.04</v>
      </c>
      <c r="F42" s="15" t="n">
        <v>0.002123</v>
      </c>
      <c r="G42" s="15" t="n"/>
    </row>
    <row r="43">
      <c r="A43" s="12" t="inlineStr">
        <is>
          <t>Vedanta Ltd.</t>
        </is>
      </c>
      <c r="B43" s="30" t="inlineStr">
        <is>
          <t>INE205A01025</t>
        </is>
      </c>
      <c r="C43" s="30" t="inlineStr">
        <is>
          <t>Diversified Metals</t>
        </is>
      </c>
      <c r="D43" s="13" t="n">
        <v>103500</v>
      </c>
      <c r="E43" s="14" t="n">
        <v>510.82</v>
      </c>
      <c r="F43" s="15" t="n">
        <v>0.002114</v>
      </c>
      <c r="G43" s="15" t="n"/>
    </row>
    <row r="44">
      <c r="A44" s="12" t="inlineStr">
        <is>
          <t>HCL Technologies Ltd.</t>
        </is>
      </c>
      <c r="B44" s="30" t="inlineStr">
        <is>
          <t>INE860A01027</t>
        </is>
      </c>
      <c r="C44" s="30" t="inlineStr">
        <is>
          <t>IT - Software</t>
        </is>
      </c>
      <c r="D44" s="13" t="n">
        <v>31150</v>
      </c>
      <c r="E44" s="14" t="n">
        <v>480.18</v>
      </c>
      <c r="F44" s="15" t="n">
        <v>0.001987</v>
      </c>
      <c r="G44" s="15" t="n"/>
    </row>
    <row r="45">
      <c r="A45" s="12" t="inlineStr">
        <is>
          <t>RBL Bank Ltd.</t>
        </is>
      </c>
      <c r="B45" s="30" t="inlineStr">
        <is>
          <t>INE976G01028</t>
        </is>
      </c>
      <c r="C45" s="30" t="inlineStr">
        <is>
          <t>Banks</t>
        </is>
      </c>
      <c r="D45" s="13" t="n">
        <v>139700</v>
      </c>
      <c r="E45" s="14" t="n">
        <v>455.91</v>
      </c>
      <c r="F45" s="15" t="n">
        <v>0.001887</v>
      </c>
      <c r="G45" s="15" t="n"/>
    </row>
    <row r="46">
      <c r="A46" s="12" t="inlineStr">
        <is>
          <t>Adani Ports &amp; Special Economic Zone Ltd.</t>
        </is>
      </c>
      <c r="B46" s="30" t="inlineStr">
        <is>
          <t>INE742F01042</t>
        </is>
      </c>
      <c r="C46" s="30" t="inlineStr">
        <is>
          <t>Transport Infrastructure</t>
        </is>
      </c>
      <c r="D46" s="13" t="n">
        <v>31350</v>
      </c>
      <c r="E46" s="14" t="n">
        <v>455.05</v>
      </c>
      <c r="F46" s="15" t="n">
        <v>0.001883</v>
      </c>
      <c r="G46" s="15" t="n"/>
    </row>
    <row r="47">
      <c r="A47" s="12" t="inlineStr">
        <is>
          <t>Kaynes Technology India Ltd.</t>
        </is>
      </c>
      <c r="B47" s="30" t="inlineStr">
        <is>
          <t>INE918Z01012</t>
        </is>
      </c>
      <c r="C47" s="30" t="inlineStr">
        <is>
          <t>Industrial Manufacturing</t>
        </is>
      </c>
      <c r="D47" s="13" t="n">
        <v>6100</v>
      </c>
      <c r="E47" s="14" t="n">
        <v>408.97</v>
      </c>
      <c r="F47" s="15" t="n">
        <v>0.001692</v>
      </c>
      <c r="G47" s="15" t="n"/>
    </row>
    <row r="48">
      <c r="A48" s="12" t="inlineStr">
        <is>
          <t>TVS Motor Company Ltd.</t>
        </is>
      </c>
      <c r="B48" s="30" t="inlineStr">
        <is>
          <t>INE494B01023</t>
        </is>
      </c>
      <c r="C48" s="30" t="inlineStr">
        <is>
          <t>Automobiles</t>
        </is>
      </c>
      <c r="D48" s="13" t="n">
        <v>11550</v>
      </c>
      <c r="E48" s="14" t="n">
        <v>405.25</v>
      </c>
      <c r="F48" s="15" t="n">
        <v>0.001677</v>
      </c>
      <c r="G48" s="15" t="n"/>
    </row>
    <row r="49">
      <c r="A49" s="12" t="inlineStr">
        <is>
          <t>Adani Energy Solutions Ltd.</t>
        </is>
      </c>
      <c r="B49" s="30" t="inlineStr">
        <is>
          <t>INE931S01010</t>
        </is>
      </c>
      <c r="C49" s="30" t="inlineStr">
        <is>
          <t>Power</t>
        </is>
      </c>
      <c r="D49" s="13" t="n">
        <v>37800</v>
      </c>
      <c r="E49" s="14" t="n">
        <v>372.78</v>
      </c>
      <c r="F49" s="15" t="n">
        <v>0.001543</v>
      </c>
      <c r="G49" s="15" t="n"/>
    </row>
    <row r="50">
      <c r="A50" s="12" t="inlineStr">
        <is>
          <t>PB Fintech Ltd.</t>
        </is>
      </c>
      <c r="B50" s="30" t="inlineStr">
        <is>
          <t>INE417T01026</t>
        </is>
      </c>
      <c r="C50" s="30" t="inlineStr">
        <is>
          <t>Financial Technology (Fintech)</t>
        </is>
      </c>
      <c r="D50" s="13" t="n">
        <v>20300</v>
      </c>
      <c r="E50" s="14" t="n">
        <v>362.44</v>
      </c>
      <c r="F50" s="15" t="n">
        <v>0.0015</v>
      </c>
      <c r="G50" s="15" t="n"/>
    </row>
    <row r="51">
      <c r="A51" s="12" t="inlineStr">
        <is>
          <t>Tata Steel Ltd.</t>
        </is>
      </c>
      <c r="B51" s="30" t="inlineStr">
        <is>
          <t>INE081A01020</t>
        </is>
      </c>
      <c r="C51" s="30" t="inlineStr">
        <is>
          <t>Ferrous Metals</t>
        </is>
      </c>
      <c r="D51" s="13" t="n">
        <v>192500</v>
      </c>
      <c r="E51" s="14" t="n">
        <v>351.97</v>
      </c>
      <c r="F51" s="15" t="n">
        <v>0.001456</v>
      </c>
      <c r="G51" s="15" t="n"/>
    </row>
    <row r="52">
      <c r="A52" s="12" t="inlineStr">
        <is>
          <t>JSW Steel Ltd.</t>
        </is>
      </c>
      <c r="B52" s="30" t="inlineStr">
        <is>
          <t>INE019A01038</t>
        </is>
      </c>
      <c r="C52" s="30" t="inlineStr">
        <is>
          <t>Ferrous Metals</t>
        </is>
      </c>
      <c r="D52" s="13" t="n">
        <v>29025</v>
      </c>
      <c r="E52" s="14" t="n">
        <v>350.04</v>
      </c>
      <c r="F52" s="15" t="n">
        <v>0.001448</v>
      </c>
      <c r="G52" s="15" t="n"/>
    </row>
    <row r="53">
      <c r="A53" s="12" t="inlineStr">
        <is>
          <t>Lupin Ltd.</t>
        </is>
      </c>
      <c r="B53" s="30" t="inlineStr">
        <is>
          <t>INE326A01037</t>
        </is>
      </c>
      <c r="C53" s="30" t="inlineStr">
        <is>
          <t>Pharmaceuticals &amp; Biotechnology</t>
        </is>
      </c>
      <c r="D53" s="13" t="n">
        <v>16575</v>
      </c>
      <c r="E53" s="14" t="n">
        <v>325.45</v>
      </c>
      <c r="F53" s="15" t="n">
        <v>0.001347</v>
      </c>
      <c r="G53" s="15" t="n"/>
    </row>
    <row r="54">
      <c r="A54" s="12" t="inlineStr">
        <is>
          <t>InterGlobe Aviation Ltd.</t>
        </is>
      </c>
      <c r="B54" s="30" t="inlineStr">
        <is>
          <t>INE646L01027</t>
        </is>
      </c>
      <c r="C54" s="30" t="inlineStr">
        <is>
          <t>Transport Services</t>
        </is>
      </c>
      <c r="D54" s="13" t="n">
        <v>5700</v>
      </c>
      <c r="E54" s="14" t="n">
        <v>320.63</v>
      </c>
      <c r="F54" s="15" t="n">
        <v>0.001327</v>
      </c>
      <c r="G54" s="15" t="n"/>
    </row>
    <row r="55">
      <c r="A55" s="12" t="inlineStr">
        <is>
          <t>Divi's Laboratories Ltd.</t>
        </is>
      </c>
      <c r="B55" s="30" t="inlineStr">
        <is>
          <t>INE361B01024</t>
        </is>
      </c>
      <c r="C55" s="30" t="inlineStr">
        <is>
          <t>Pharmaceuticals &amp; Biotechnology</t>
        </is>
      </c>
      <c r="D55" s="13" t="n">
        <v>4600</v>
      </c>
      <c r="E55" s="14" t="n">
        <v>309.95</v>
      </c>
      <c r="F55" s="15" t="n">
        <v>0.001283</v>
      </c>
      <c r="G55" s="15" t="n"/>
    </row>
    <row r="56">
      <c r="A56" s="12" t="inlineStr">
        <is>
          <t>Trent Ltd.</t>
        </is>
      </c>
      <c r="B56" s="30" t="inlineStr">
        <is>
          <t>INE849A01020</t>
        </is>
      </c>
      <c r="C56" s="30" t="inlineStr">
        <is>
          <t>Retailing</t>
        </is>
      </c>
      <c r="D56" s="13" t="n">
        <v>6600</v>
      </c>
      <c r="E56" s="14" t="n">
        <v>309.82</v>
      </c>
      <c r="F56" s="15" t="n">
        <v>0.001282</v>
      </c>
      <c r="G56" s="15" t="n"/>
    </row>
    <row r="57">
      <c r="A57" s="12" t="inlineStr">
        <is>
          <t>Glenmark Pharmaceuticals Ltd.</t>
        </is>
      </c>
      <c r="B57" s="30" t="inlineStr">
        <is>
          <t>INE935A01035</t>
        </is>
      </c>
      <c r="C57" s="30" t="inlineStr">
        <is>
          <t>Pharmaceuticals &amp; Biotechnology</t>
        </is>
      </c>
      <c r="D57" s="13" t="n">
        <v>16125</v>
      </c>
      <c r="E57" s="14" t="n">
        <v>304.96</v>
      </c>
      <c r="F57" s="15" t="n">
        <v>0.001262</v>
      </c>
      <c r="G57" s="15" t="n"/>
    </row>
    <row r="58">
      <c r="A58" s="12" t="inlineStr">
        <is>
          <t>Larsen &amp; Toubro Ltd.</t>
        </is>
      </c>
      <c r="B58" s="30" t="inlineStr">
        <is>
          <t>INE018A01030</t>
        </is>
      </c>
      <c r="C58" s="30" t="inlineStr">
        <is>
          <t>Construction</t>
        </is>
      </c>
      <c r="D58" s="13" t="n">
        <v>7525</v>
      </c>
      <c r="E58" s="14" t="n">
        <v>303.33</v>
      </c>
      <c r="F58" s="15" t="n">
        <v>0.001255</v>
      </c>
      <c r="G58" s="15" t="n"/>
    </row>
    <row r="59">
      <c r="A59" s="12" t="inlineStr">
        <is>
          <t>Persistent Systems Ltd.</t>
        </is>
      </c>
      <c r="B59" s="30" t="inlineStr">
        <is>
          <t>INE262H01021</t>
        </is>
      </c>
      <c r="C59" s="30" t="inlineStr">
        <is>
          <t>IT - Software</t>
        </is>
      </c>
      <c r="D59" s="13" t="n">
        <v>4800</v>
      </c>
      <c r="E59" s="14" t="n">
        <v>284</v>
      </c>
      <c r="F59" s="15" t="n">
        <v>0.001175</v>
      </c>
      <c r="G59" s="15" t="n"/>
    </row>
    <row r="60">
      <c r="A60" s="12" t="inlineStr">
        <is>
          <t>Polycab India Ltd.</t>
        </is>
      </c>
      <c r="B60" s="30" t="inlineStr">
        <is>
          <t>INE455K01017</t>
        </is>
      </c>
      <c r="C60" s="30" t="inlineStr">
        <is>
          <t>Industrial Products</t>
        </is>
      </c>
      <c r="D60" s="13" t="n">
        <v>3625</v>
      </c>
      <c r="E60" s="14" t="n">
        <v>279.27</v>
      </c>
      <c r="F60" s="15" t="n">
        <v>0.001156</v>
      </c>
      <c r="G60" s="15" t="n"/>
    </row>
    <row r="61">
      <c r="A61" s="12" t="inlineStr">
        <is>
          <t>Oil &amp; Natural Gas Corporation Ltd.</t>
        </is>
      </c>
      <c r="B61" s="30" t="inlineStr">
        <is>
          <t>INE213A01029</t>
        </is>
      </c>
      <c r="C61" s="30" t="inlineStr">
        <is>
          <t>Oil</t>
        </is>
      </c>
      <c r="D61" s="13" t="n">
        <v>105750</v>
      </c>
      <c r="E61" s="14" t="n">
        <v>270.05</v>
      </c>
      <c r="F61" s="15" t="n">
        <v>0.001117</v>
      </c>
      <c r="G61" s="15" t="n"/>
    </row>
    <row r="62">
      <c r="A62" s="12" t="inlineStr">
        <is>
          <t>Hero MotoCorp Ltd.</t>
        </is>
      </c>
      <c r="B62" s="30" t="inlineStr">
        <is>
          <t>INE158A01026</t>
        </is>
      </c>
      <c r="C62" s="30" t="inlineStr">
        <is>
          <t>Automobiles</t>
        </is>
      </c>
      <c r="D62" s="13" t="n">
        <v>4800</v>
      </c>
      <c r="E62" s="14" t="n">
        <v>266.11</v>
      </c>
      <c r="F62" s="15" t="n">
        <v>0.001101</v>
      </c>
      <c r="G62" s="15" t="n"/>
    </row>
    <row r="63">
      <c r="A63" s="12" t="inlineStr">
        <is>
          <t>HDFC Life Insurance Company Ltd.</t>
        </is>
      </c>
      <c r="B63" s="30" t="inlineStr">
        <is>
          <t>INE795G01014</t>
        </is>
      </c>
      <c r="C63" s="30" t="inlineStr">
        <is>
          <t>Insurance</t>
        </is>
      </c>
      <c r="D63" s="13" t="n">
        <v>36300</v>
      </c>
      <c r="E63" s="14" t="n">
        <v>265.66</v>
      </c>
      <c r="F63" s="15" t="n">
        <v>0.001099</v>
      </c>
      <c r="G63" s="15" t="n"/>
    </row>
    <row r="64">
      <c r="A64" s="12" t="inlineStr">
        <is>
          <t>Cipla Ltd.</t>
        </is>
      </c>
      <c r="B64" s="30" t="inlineStr">
        <is>
          <t>INE059A01026</t>
        </is>
      </c>
      <c r="C64" s="30" t="inlineStr">
        <is>
          <t>Pharmaceuticals &amp; Biotechnology</t>
        </is>
      </c>
      <c r="D64" s="13" t="n">
        <v>17625</v>
      </c>
      <c r="E64" s="14" t="n">
        <v>264.6</v>
      </c>
      <c r="F64" s="15" t="n">
        <v>0.001095</v>
      </c>
      <c r="G64" s="15" t="n"/>
    </row>
    <row r="65">
      <c r="A65" s="12" t="inlineStr">
        <is>
          <t>JSW Energy Ltd.</t>
        </is>
      </c>
      <c r="B65" s="30" t="inlineStr">
        <is>
          <t>INE121E01018</t>
        </is>
      </c>
      <c r="C65" s="30" t="inlineStr">
        <is>
          <t>Power</t>
        </is>
      </c>
      <c r="D65" s="13" t="n">
        <v>50000</v>
      </c>
      <c r="E65" s="14" t="n">
        <v>263.73</v>
      </c>
      <c r="F65" s="15" t="n">
        <v>0.001091</v>
      </c>
      <c r="G65" s="15" t="n"/>
    </row>
    <row r="66">
      <c r="A66" s="12" t="inlineStr">
        <is>
          <t>Bank of Baroda</t>
        </is>
      </c>
      <c r="B66" s="30" t="inlineStr">
        <is>
          <t>INE028A01039</t>
        </is>
      </c>
      <c r="C66" s="30" t="inlineStr">
        <is>
          <t>Banks</t>
        </is>
      </c>
      <c r="D66" s="13" t="n">
        <v>93600</v>
      </c>
      <c r="E66" s="14" t="n">
        <v>260.58</v>
      </c>
      <c r="F66" s="15" t="n">
        <v>0.001078</v>
      </c>
      <c r="G66" s="15" t="n"/>
    </row>
    <row r="67">
      <c r="A67" s="12" t="inlineStr">
        <is>
          <t>Biocon Ltd.</t>
        </is>
      </c>
      <c r="B67" s="30" t="inlineStr">
        <is>
          <t>INE376G01013</t>
        </is>
      </c>
      <c r="C67" s="30" t="inlineStr">
        <is>
          <t>Pharmaceuticals &amp; Biotechnology</t>
        </is>
      </c>
      <c r="D67" s="13" t="n">
        <v>70000</v>
      </c>
      <c r="E67" s="14" t="n">
        <v>260.47</v>
      </c>
      <c r="F67" s="15" t="n">
        <v>0.001078</v>
      </c>
      <c r="G67" s="15" t="n"/>
    </row>
    <row r="68">
      <c r="A68" s="12" t="inlineStr">
        <is>
          <t>Mphasis Ltd.</t>
        </is>
      </c>
      <c r="B68" s="30" t="inlineStr">
        <is>
          <t>INE356A01018</t>
        </is>
      </c>
      <c r="C68" s="30" t="inlineStr">
        <is>
          <t>IT - Software</t>
        </is>
      </c>
      <c r="D68" s="13" t="n">
        <v>9350</v>
      </c>
      <c r="E68" s="14" t="n">
        <v>258.47</v>
      </c>
      <c r="F68" s="15" t="n">
        <v>0.00107</v>
      </c>
      <c r="G68" s="15" t="n"/>
    </row>
    <row r="69">
      <c r="A69" s="12" t="inlineStr">
        <is>
          <t>Power Finance Corporation Ltd.</t>
        </is>
      </c>
      <c r="B69" s="30" t="inlineStr">
        <is>
          <t>INE134E01011</t>
        </is>
      </c>
      <c r="C69" s="30" t="inlineStr">
        <is>
          <t>Finance</t>
        </is>
      </c>
      <c r="D69" s="13" t="n">
        <v>62400</v>
      </c>
      <c r="E69" s="14" t="n">
        <v>251.63</v>
      </c>
      <c r="F69" s="15" t="n">
        <v>0.001041</v>
      </c>
      <c r="G69" s="15" t="n"/>
    </row>
    <row r="70">
      <c r="A70" s="12" t="inlineStr">
        <is>
          <t>Prestige Estates Projects Ltd.</t>
        </is>
      </c>
      <c r="B70" s="30" t="inlineStr">
        <is>
          <t>INE811K01011</t>
        </is>
      </c>
      <c r="C70" s="30" t="inlineStr">
        <is>
          <t>Realty</t>
        </is>
      </c>
      <c r="D70" s="13" t="n">
        <v>14400</v>
      </c>
      <c r="E70" s="14" t="n">
        <v>251.24</v>
      </c>
      <c r="F70" s="15" t="n">
        <v>0.00104</v>
      </c>
      <c r="G70" s="15" t="n"/>
    </row>
    <row r="71">
      <c r="A71" s="12" t="inlineStr">
        <is>
          <t>Hindustan Unilever Ltd.</t>
        </is>
      </c>
      <c r="B71" s="30" t="inlineStr">
        <is>
          <t>INE030A01027</t>
        </is>
      </c>
      <c r="C71" s="30" t="inlineStr">
        <is>
          <t>Diversified FMCG</t>
        </is>
      </c>
      <c r="D71" s="13" t="n">
        <v>9600</v>
      </c>
      <c r="E71" s="14" t="n">
        <v>236.69</v>
      </c>
      <c r="F71" s="15" t="n">
        <v>0.0009790000000000001</v>
      </c>
      <c r="G71" s="15" t="n"/>
    </row>
    <row r="72">
      <c r="A72" s="12" t="inlineStr">
        <is>
          <t>FSN E-Commerce Ventures Ltd.</t>
        </is>
      </c>
      <c r="B72" s="30" t="inlineStr">
        <is>
          <t>INE388Y01029</t>
        </is>
      </c>
      <c r="C72" s="30" t="inlineStr">
        <is>
          <t>Retailing</t>
        </is>
      </c>
      <c r="D72" s="13" t="n">
        <v>90625</v>
      </c>
      <c r="E72" s="14" t="n">
        <v>224.7</v>
      </c>
      <c r="F72" s="15" t="n">
        <v>0.0009300000000000001</v>
      </c>
      <c r="G72" s="15" t="n"/>
    </row>
    <row r="73">
      <c r="A73" s="12" t="inlineStr">
        <is>
          <t>Computer Age Management Services Ltd.</t>
        </is>
      </c>
      <c r="B73" s="30" t="inlineStr">
        <is>
          <t>INE596I01012</t>
        </is>
      </c>
      <c r="C73" s="30" t="inlineStr">
        <is>
          <t>Capital Markets</t>
        </is>
      </c>
      <c r="D73" s="13" t="n">
        <v>5700</v>
      </c>
      <c r="E73" s="14" t="n">
        <v>224.65</v>
      </c>
      <c r="F73" s="15" t="n">
        <v>0.0009300000000000001</v>
      </c>
      <c r="G73" s="15" t="n"/>
    </row>
    <row r="74">
      <c r="A74" s="12" t="inlineStr">
        <is>
          <t>Suzlon Energy Ltd.</t>
        </is>
      </c>
      <c r="B74" s="30" t="inlineStr">
        <is>
          <t>INE040H01021</t>
        </is>
      </c>
      <c r="C74" s="30" t="inlineStr">
        <is>
          <t>Electrical Equipment</t>
        </is>
      </c>
      <c r="D74" s="13" t="n">
        <v>368000</v>
      </c>
      <c r="E74" s="14" t="n">
        <v>218.22</v>
      </c>
      <c r="F74" s="15" t="n">
        <v>0.000903</v>
      </c>
      <c r="G74" s="15" t="n"/>
    </row>
    <row r="75">
      <c r="A75" s="12" t="inlineStr">
        <is>
          <t>Aditya Birla Capital Ltd.</t>
        </is>
      </c>
      <c r="B75" s="30" t="inlineStr">
        <is>
          <t>INE674K01013</t>
        </is>
      </c>
      <c r="C75" s="30" t="inlineStr">
        <is>
          <t>Finance</t>
        </is>
      </c>
      <c r="D75" s="13" t="n">
        <v>65100</v>
      </c>
      <c r="E75" s="14" t="n">
        <v>211.05</v>
      </c>
      <c r="F75" s="15" t="n">
        <v>0.000873</v>
      </c>
      <c r="G75" s="15" t="n"/>
    </row>
    <row r="76">
      <c r="A76" s="12" t="inlineStr">
        <is>
          <t>Oberoi Realty Ltd.</t>
        </is>
      </c>
      <c r="B76" s="30" t="inlineStr">
        <is>
          <t>INE093I01010</t>
        </is>
      </c>
      <c r="C76" s="30" t="inlineStr">
        <is>
          <t>Realty</t>
        </is>
      </c>
      <c r="D76" s="13" t="n">
        <v>11200</v>
      </c>
      <c r="E76" s="14" t="n">
        <v>199.17</v>
      </c>
      <c r="F76" s="15" t="n">
        <v>0.000824</v>
      </c>
      <c r="G76" s="15" t="n"/>
    </row>
    <row r="77">
      <c r="A77" s="12" t="inlineStr">
        <is>
          <t>BSE Ltd.</t>
        </is>
      </c>
      <c r="B77" s="30" t="inlineStr">
        <is>
          <t>INE118H01025</t>
        </is>
      </c>
      <c r="C77" s="30" t="inlineStr">
        <is>
          <t>Capital Markets</t>
        </is>
      </c>
      <c r="D77" s="13" t="n">
        <v>7500</v>
      </c>
      <c r="E77" s="14" t="n">
        <v>185.93</v>
      </c>
      <c r="F77" s="15" t="n">
        <v>0.000769</v>
      </c>
      <c r="G77" s="15" t="n"/>
    </row>
    <row r="78">
      <c r="A78" s="12" t="inlineStr">
        <is>
          <t>Pidilite Industries Ltd.</t>
        </is>
      </c>
      <c r="B78" s="30" t="inlineStr">
        <is>
          <t>INE318A01026</t>
        </is>
      </c>
      <c r="C78" s="30" t="inlineStr">
        <is>
          <t>Chemicals &amp; Petrochemicals</t>
        </is>
      </c>
      <c r="D78" s="13" t="n">
        <v>12500</v>
      </c>
      <c r="E78" s="14" t="n">
        <v>180.58</v>
      </c>
      <c r="F78" s="15" t="n">
        <v>0.0007470000000000001</v>
      </c>
      <c r="G78" s="15" t="n"/>
    </row>
    <row r="79">
      <c r="A79" s="12" t="inlineStr">
        <is>
          <t>CG Power and Industrial Solutions Ltd.</t>
        </is>
      </c>
      <c r="B79" s="30" t="inlineStr">
        <is>
          <t>INE067A01029</t>
        </is>
      </c>
      <c r="C79" s="30" t="inlineStr">
        <is>
          <t>Electrical Equipment</t>
        </is>
      </c>
      <c r="D79" s="13" t="n">
        <v>22100</v>
      </c>
      <c r="E79" s="14" t="n">
        <v>162.8</v>
      </c>
      <c r="F79" s="15" t="n">
        <v>0.000674</v>
      </c>
      <c r="G79" s="15" t="n"/>
    </row>
    <row r="80">
      <c r="A80" s="12" t="inlineStr">
        <is>
          <t>GMR Airports Ltd.</t>
        </is>
      </c>
      <c r="B80" s="30" t="inlineStr">
        <is>
          <t>INE776C01039</t>
        </is>
      </c>
      <c r="C80" s="30" t="inlineStr">
        <is>
          <t>Transport Infrastructure</t>
        </is>
      </c>
      <c r="D80" s="13" t="n">
        <v>167400</v>
      </c>
      <c r="E80" s="14" t="n">
        <v>157.31</v>
      </c>
      <c r="F80" s="15" t="n">
        <v>0.000651</v>
      </c>
      <c r="G80" s="15" t="n"/>
    </row>
    <row r="81">
      <c r="A81" s="12" t="inlineStr">
        <is>
          <t>Bharat Heavy Electricals Ltd.</t>
        </is>
      </c>
      <c r="B81" s="30" t="inlineStr">
        <is>
          <t>INE257A01026</t>
        </is>
      </c>
      <c r="C81" s="30" t="inlineStr">
        <is>
          <t>Electrical Equipment</t>
        </is>
      </c>
      <c r="D81" s="13" t="n">
        <v>49875</v>
      </c>
      <c r="E81" s="14" t="n">
        <v>132.41</v>
      </c>
      <c r="F81" s="15" t="n">
        <v>0.000548</v>
      </c>
      <c r="G81" s="15" t="n"/>
    </row>
    <row r="82">
      <c r="A82" s="12" t="inlineStr">
        <is>
          <t>IDFC First Bank Ltd.</t>
        </is>
      </c>
      <c r="B82" s="30" t="inlineStr">
        <is>
          <t>INE092T01019</t>
        </is>
      </c>
      <c r="C82" s="30" t="inlineStr">
        <is>
          <t>Banks</t>
        </is>
      </c>
      <c r="D82" s="13" t="n">
        <v>139125</v>
      </c>
      <c r="E82" s="14" t="n">
        <v>113.76</v>
      </c>
      <c r="F82" s="15" t="n">
        <v>0.000471</v>
      </c>
      <c r="G82" s="15" t="n"/>
    </row>
    <row r="83">
      <c r="A83" s="12" t="inlineStr">
        <is>
          <t>Coforge Ltd.</t>
        </is>
      </c>
      <c r="B83" s="30" t="inlineStr">
        <is>
          <t>INE591G01025</t>
        </is>
      </c>
      <c r="C83" s="30" t="inlineStr">
        <is>
          <t>IT - Software</t>
        </is>
      </c>
      <c r="D83" s="13" t="n">
        <v>6000</v>
      </c>
      <c r="E83" s="14" t="n">
        <v>106.69</v>
      </c>
      <c r="F83" s="15" t="n">
        <v>0.000441</v>
      </c>
      <c r="G83" s="15" t="n"/>
    </row>
    <row r="84">
      <c r="A84" s="12" t="inlineStr">
        <is>
          <t>NMDC Ltd.</t>
        </is>
      </c>
      <c r="B84" s="30" t="inlineStr">
        <is>
          <t>INE584A01023</t>
        </is>
      </c>
      <c r="C84" s="30" t="inlineStr">
        <is>
          <t>Minerals &amp; Mining</t>
        </is>
      </c>
      <c r="D84" s="13" t="n">
        <v>135000</v>
      </c>
      <c r="E84" s="14" t="n">
        <v>102.32</v>
      </c>
      <c r="F84" s="15" t="n">
        <v>0.000423</v>
      </c>
      <c r="G84" s="15" t="n"/>
    </row>
    <row r="85">
      <c r="A85" s="12" t="inlineStr">
        <is>
          <t>Tata Consumer Products Ltd.</t>
        </is>
      </c>
      <c r="B85" s="30" t="inlineStr">
        <is>
          <t>INE192A01025</t>
        </is>
      </c>
      <c r="C85" s="30" t="inlineStr">
        <is>
          <t>Agricultural Food &amp; other Products</t>
        </is>
      </c>
      <c r="D85" s="13" t="n">
        <v>8250</v>
      </c>
      <c r="E85" s="14" t="n">
        <v>96.11</v>
      </c>
      <c r="F85" s="15" t="n">
        <v>0.000398</v>
      </c>
      <c r="G85" s="15" t="n"/>
    </row>
    <row r="86">
      <c r="A86" s="12" t="inlineStr">
        <is>
          <t>Bajaj Finserv Ltd.</t>
        </is>
      </c>
      <c r="B86" s="30" t="inlineStr">
        <is>
          <t>INE918I01026</t>
        </is>
      </c>
      <c r="C86" s="30" t="inlineStr">
        <is>
          <t>Finance</t>
        </is>
      </c>
      <c r="D86" s="13" t="n">
        <v>4000</v>
      </c>
      <c r="E86" s="14" t="n">
        <v>83.53</v>
      </c>
      <c r="F86" s="15" t="n">
        <v>0.000346</v>
      </c>
      <c r="G86" s="15" t="n"/>
    </row>
    <row r="87">
      <c r="A87" s="12" t="inlineStr">
        <is>
          <t>DLF Ltd.</t>
        </is>
      </c>
      <c r="B87" s="30" t="inlineStr">
        <is>
          <t>INE271C01023</t>
        </is>
      </c>
      <c r="C87" s="30" t="inlineStr">
        <is>
          <t>Realty</t>
        </is>
      </c>
      <c r="D87" s="13" t="n">
        <v>10725</v>
      </c>
      <c r="E87" s="14" t="n">
        <v>81.11</v>
      </c>
      <c r="F87" s="15" t="n">
        <v>0.000336</v>
      </c>
      <c r="G87" s="15" t="n"/>
    </row>
    <row r="88">
      <c r="A88" s="12" t="inlineStr">
        <is>
          <t>Jindal Steel Ltd.</t>
        </is>
      </c>
      <c r="B88" s="30" t="inlineStr">
        <is>
          <t>INE749A01030</t>
        </is>
      </c>
      <c r="C88" s="30" t="inlineStr">
        <is>
          <t>Ferrous Metals</t>
        </is>
      </c>
      <c r="D88" s="13" t="n">
        <v>6875</v>
      </c>
      <c r="E88" s="14" t="n">
        <v>73.34</v>
      </c>
      <c r="F88" s="15" t="n">
        <v>0.000303</v>
      </c>
      <c r="G88" s="15" t="n"/>
    </row>
    <row r="89">
      <c r="A89" s="12" t="inlineStr">
        <is>
          <t>LIC Housing Finance Ltd.</t>
        </is>
      </c>
      <c r="B89" s="30" t="inlineStr">
        <is>
          <t>INE115A01026</t>
        </is>
      </c>
      <c r="C89" s="30" t="inlineStr">
        <is>
          <t>Finance</t>
        </is>
      </c>
      <c r="D89" s="13" t="n">
        <v>12000</v>
      </c>
      <c r="E89" s="14" t="n">
        <v>68.51000000000001</v>
      </c>
      <c r="F89" s="15" t="n">
        <v>0.000284</v>
      </c>
      <c r="G89" s="15" t="n"/>
    </row>
    <row r="90">
      <c r="A90" s="12" t="inlineStr">
        <is>
          <t>VARUN BEVERAGES LIMITED</t>
        </is>
      </c>
      <c r="B90" s="30" t="inlineStr">
        <is>
          <t>INE200M01039</t>
        </is>
      </c>
      <c r="C90" s="30" t="inlineStr">
        <is>
          <t>Beverages</t>
        </is>
      </c>
      <c r="D90" s="13" t="n">
        <v>13325</v>
      </c>
      <c r="E90" s="14" t="n">
        <v>62.58</v>
      </c>
      <c r="F90" s="15" t="n">
        <v>0.000259</v>
      </c>
      <c r="G90" s="15" t="n"/>
    </row>
    <row r="91">
      <c r="A91" s="12" t="inlineStr">
        <is>
          <t>National Buildings Construction Corporation Ltd.</t>
        </is>
      </c>
      <c r="B91" s="30" t="inlineStr">
        <is>
          <t>INE095N01031</t>
        </is>
      </c>
      <c r="C91" s="30" t="inlineStr">
        <is>
          <t>Construction</t>
        </is>
      </c>
      <c r="D91" s="13" t="n">
        <v>52000</v>
      </c>
      <c r="E91" s="14" t="n">
        <v>61.05</v>
      </c>
      <c r="F91" s="15" t="n">
        <v>0.000253</v>
      </c>
      <c r="G91" s="15" t="n"/>
    </row>
    <row r="92">
      <c r="A92" s="12" t="inlineStr">
        <is>
          <t>Sun Pharmaceutical Industries Ltd.</t>
        </is>
      </c>
      <c r="B92" s="30" t="inlineStr">
        <is>
          <t>INE044A01036</t>
        </is>
      </c>
      <c r="C92" s="30" t="inlineStr">
        <is>
          <t>Pharmaceuticals &amp; Biotechnology</t>
        </is>
      </c>
      <c r="D92" s="13" t="n">
        <v>3150</v>
      </c>
      <c r="E92" s="14" t="n">
        <v>53.26</v>
      </c>
      <c r="F92" s="15" t="n">
        <v>0.00022</v>
      </c>
      <c r="G92" s="15" t="n"/>
    </row>
    <row r="93">
      <c r="A93" s="12" t="inlineStr">
        <is>
          <t>Tata Power Company Ltd.</t>
        </is>
      </c>
      <c r="B93" s="30" t="inlineStr">
        <is>
          <t>INE245A01021</t>
        </is>
      </c>
      <c r="C93" s="30" t="inlineStr">
        <is>
          <t>Power</t>
        </is>
      </c>
      <c r="D93" s="13" t="n">
        <v>13050</v>
      </c>
      <c r="E93" s="14" t="n">
        <v>52.84</v>
      </c>
      <c r="F93" s="15" t="n">
        <v>0.000219</v>
      </c>
      <c r="G93" s="15" t="n"/>
    </row>
    <row r="94">
      <c r="A94" s="12" t="inlineStr">
        <is>
          <t>Apollo Hospitals Enterprise Ltd.</t>
        </is>
      </c>
      <c r="B94" s="30" t="inlineStr">
        <is>
          <t>INE437A01024</t>
        </is>
      </c>
      <c r="C94" s="30" t="inlineStr">
        <is>
          <t>Healthcare Services</t>
        </is>
      </c>
      <c r="D94" s="13" t="n">
        <v>625</v>
      </c>
      <c r="E94" s="14" t="n">
        <v>48.01</v>
      </c>
      <c r="F94" s="15" t="n">
        <v>0.000199</v>
      </c>
      <c r="G94" s="15" t="n"/>
    </row>
    <row r="95">
      <c r="A95" s="12" t="inlineStr">
        <is>
          <t>Indian Railway Finance Corporation Ltd.</t>
        </is>
      </c>
      <c r="B95" s="30" t="inlineStr">
        <is>
          <t>INE053F01010</t>
        </is>
      </c>
      <c r="C95" s="30" t="inlineStr">
        <is>
          <t>Finance</t>
        </is>
      </c>
      <c r="D95" s="13" t="n">
        <v>29750</v>
      </c>
      <c r="E95" s="14" t="n">
        <v>36.68</v>
      </c>
      <c r="F95" s="15" t="n">
        <v>0.000152</v>
      </c>
      <c r="G95" s="15" t="n"/>
    </row>
    <row r="96">
      <c r="A96" s="12" t="inlineStr">
        <is>
          <t>Mazagon Dock Shipbuilders Ltd.</t>
        </is>
      </c>
      <c r="B96" s="30" t="inlineStr">
        <is>
          <t>INE249Z01020</t>
        </is>
      </c>
      <c r="C96" s="30" t="inlineStr">
        <is>
          <t>Industrial Manufacturing</t>
        </is>
      </c>
      <c r="D96" s="13" t="n">
        <v>1225</v>
      </c>
      <c r="E96" s="14" t="n">
        <v>33.43</v>
      </c>
      <c r="F96" s="15" t="n">
        <v>0.000138</v>
      </c>
      <c r="G96" s="15" t="n"/>
    </row>
    <row r="97">
      <c r="A97" s="12" t="inlineStr">
        <is>
          <t>ICICI Prudential Life Insurance Co Ltd.</t>
        </is>
      </c>
      <c r="B97" s="30" t="inlineStr">
        <is>
          <t>INE726G01019</t>
        </is>
      </c>
      <c r="C97" s="30" t="inlineStr">
        <is>
          <t>Insurance</t>
        </is>
      </c>
      <c r="D97" s="13" t="n">
        <v>5550</v>
      </c>
      <c r="E97" s="14" t="n">
        <v>32.81</v>
      </c>
      <c r="F97" s="15" t="n">
        <v>0.000136</v>
      </c>
      <c r="G97" s="15" t="n"/>
    </row>
    <row r="98">
      <c r="A98" s="12" t="inlineStr">
        <is>
          <t>Samvardhana Motherson International Ltd.</t>
        </is>
      </c>
      <c r="B98" s="30" t="inlineStr">
        <is>
          <t>INE775A01035</t>
        </is>
      </c>
      <c r="C98" s="30" t="inlineStr">
        <is>
          <t>Auto Components</t>
        </is>
      </c>
      <c r="D98" s="13" t="n">
        <v>30750</v>
      </c>
      <c r="E98" s="14" t="n">
        <v>32.41</v>
      </c>
      <c r="F98" s="15" t="n">
        <v>0.000134</v>
      </c>
      <c r="G98" s="15" t="n"/>
    </row>
    <row r="99">
      <c r="A99" s="12" t="inlineStr">
        <is>
          <t>Jubilant Foodworks Ltd.</t>
        </is>
      </c>
      <c r="B99" s="30" t="inlineStr">
        <is>
          <t>INE797F01020</t>
        </is>
      </c>
      <c r="C99" s="30" t="inlineStr">
        <is>
          <t>Leisure Services</t>
        </is>
      </c>
      <c r="D99" s="13" t="n">
        <v>5000</v>
      </c>
      <c r="E99" s="14" t="n">
        <v>29.89</v>
      </c>
      <c r="F99" s="15" t="n">
        <v>0.000124</v>
      </c>
      <c r="G99" s="15" t="n"/>
    </row>
    <row r="100">
      <c r="A100" s="12" t="inlineStr">
        <is>
          <t>Ambuja Cements Ltd.</t>
        </is>
      </c>
      <c r="B100" s="30" t="inlineStr">
        <is>
          <t>INE079A01024</t>
        </is>
      </c>
      <c r="C100" s="30" t="inlineStr">
        <is>
          <t>Cement &amp; Cement Products</t>
        </is>
      </c>
      <c r="D100" s="13" t="n">
        <v>5250</v>
      </c>
      <c r="E100" s="14" t="n">
        <v>29.68</v>
      </c>
      <c r="F100" s="15" t="n">
        <v>0.000123</v>
      </c>
      <c r="G100" s="15" t="n"/>
    </row>
    <row r="101">
      <c r="A101" s="12" t="inlineStr">
        <is>
          <t>Petronet LNG Ltd.</t>
        </is>
      </c>
      <c r="B101" s="30" t="inlineStr">
        <is>
          <t>INE347G01014</t>
        </is>
      </c>
      <c r="C101" s="30" t="inlineStr">
        <is>
          <t>Gas</t>
        </is>
      </c>
      <c r="D101" s="13" t="n">
        <v>9000</v>
      </c>
      <c r="E101" s="14" t="n">
        <v>25.31</v>
      </c>
      <c r="F101" s="15" t="n">
        <v>0.000105</v>
      </c>
      <c r="G101" s="15" t="n"/>
    </row>
    <row r="102">
      <c r="A102" s="12" t="inlineStr">
        <is>
          <t>United Spirits Ltd.</t>
        </is>
      </c>
      <c r="B102" s="30" t="inlineStr">
        <is>
          <t>INE854D01024</t>
        </is>
      </c>
      <c r="C102" s="30" t="inlineStr">
        <is>
          <t>Beverages</t>
        </is>
      </c>
      <c r="D102" s="13" t="n">
        <v>1200</v>
      </c>
      <c r="E102" s="14" t="n">
        <v>17.18</v>
      </c>
      <c r="F102" s="15" t="n">
        <v>7.1e-05</v>
      </c>
      <c r="G102" s="15" t="n"/>
    </row>
    <row r="103">
      <c r="A103" s="12" t="inlineStr">
        <is>
          <t>Housing &amp; Urban Development Corp Ltd.</t>
        </is>
      </c>
      <c r="B103" s="30" t="inlineStr">
        <is>
          <t>INE031A01017</t>
        </is>
      </c>
      <c r="C103" s="30" t="inlineStr">
        <is>
          <t>Finance</t>
        </is>
      </c>
      <c r="D103" s="13" t="n">
        <v>5550</v>
      </c>
      <c r="E103" s="14" t="n">
        <v>13.15</v>
      </c>
      <c r="F103" s="15" t="n">
        <v>5.4e-05</v>
      </c>
      <c r="G103" s="15" t="n"/>
    </row>
    <row r="104">
      <c r="A104" s="12" t="inlineStr">
        <is>
          <t>UPL Ltd.</t>
        </is>
      </c>
      <c r="B104" s="30" t="inlineStr">
        <is>
          <t>INE628A01036</t>
        </is>
      </c>
      <c r="C104" s="30" t="inlineStr">
        <is>
          <t>Fertilizers &amp; Agrochemicals</t>
        </is>
      </c>
      <c r="D104" s="13" t="n">
        <v>1355</v>
      </c>
      <c r="E104" s="14" t="n">
        <v>9.76</v>
      </c>
      <c r="F104" s="15" t="n">
        <v>4e-05</v>
      </c>
      <c r="G104" s="15" t="n"/>
    </row>
    <row r="105">
      <c r="A105" s="12" t="inlineStr">
        <is>
          <t>Maruti Suzuki India Ltd.</t>
        </is>
      </c>
      <c r="B105" s="30" t="inlineStr">
        <is>
          <t>INE585B01010</t>
        </is>
      </c>
      <c r="C105" s="30" t="inlineStr">
        <is>
          <t>Automobiles</t>
        </is>
      </c>
      <c r="D105" s="13" t="n">
        <v>50</v>
      </c>
      <c r="E105" s="14" t="n">
        <v>8.09</v>
      </c>
      <c r="F105" s="15" t="n">
        <v>3.3e-05</v>
      </c>
      <c r="G105" s="15" t="n"/>
    </row>
    <row r="106">
      <c r="A106" s="12" t="inlineStr">
        <is>
          <t>Indian Oil Corporation Ltd.</t>
        </is>
      </c>
      <c r="B106" s="30" t="inlineStr">
        <is>
          <t>INE242A01010</t>
        </is>
      </c>
      <c r="C106" s="30" t="inlineStr">
        <is>
          <t>Petroleum Products</t>
        </is>
      </c>
      <c r="D106" s="13" t="n">
        <v>4875</v>
      </c>
      <c r="E106" s="14" t="n">
        <v>8.09</v>
      </c>
      <c r="F106" s="15" t="n">
        <v>3.3e-05</v>
      </c>
      <c r="G106" s="15" t="n"/>
    </row>
    <row r="107">
      <c r="A107" s="12" t="inlineStr">
        <is>
          <t>Angel One Ltd.</t>
        </is>
      </c>
      <c r="B107" s="30" t="inlineStr">
        <is>
          <t>INE732I01013</t>
        </is>
      </c>
      <c r="C107" s="30" t="inlineStr">
        <is>
          <t>Capital Markets</t>
        </is>
      </c>
      <c r="D107" s="13" t="n">
        <v>250</v>
      </c>
      <c r="E107" s="14" t="n">
        <v>6.23</v>
      </c>
      <c r="F107" s="15" t="n">
        <v>2.6e-05</v>
      </c>
      <c r="G107" s="15" t="n"/>
    </row>
    <row r="108">
      <c r="A108" s="16" t="inlineStr">
        <is>
          <t>Sub Total</t>
        </is>
      </c>
      <c r="B108" s="31" t="n"/>
      <c r="C108" s="31" t="n"/>
      <c r="D108" s="17" t="n"/>
      <c r="E108" s="27" t="n">
        <v>81897.73</v>
      </c>
      <c r="F108" s="28" t="n">
        <v>0.338895</v>
      </c>
      <c r="G108" s="20" t="n"/>
    </row>
    <row r="109">
      <c r="A109" s="21" t="inlineStr">
        <is>
          <t>TOTAL</t>
        </is>
      </c>
      <c r="B109" s="32" t="n"/>
      <c r="C109" s="32" t="n"/>
      <c r="D109" s="22" t="n"/>
      <c r="E109" s="27" t="n">
        <v>81897.73</v>
      </c>
      <c r="F109" s="28" t="n">
        <v>0.338895</v>
      </c>
      <c r="G109" s="20" t="n"/>
    </row>
    <row r="110">
      <c r="A110" s="12" t="n"/>
      <c r="B110" s="30" t="n"/>
      <c r="C110" s="30" t="n"/>
      <c r="D110" s="13" t="n"/>
      <c r="E110" s="14" t="n"/>
      <c r="F110" s="15" t="n"/>
      <c r="G110" s="15" t="n"/>
    </row>
    <row r="111">
      <c r="A111" s="16" t="inlineStr">
        <is>
          <t>Derivatives</t>
        </is>
      </c>
      <c r="B111" s="30" t="n"/>
      <c r="C111" s="30" t="n"/>
      <c r="D111" s="13" t="n"/>
      <c r="E111" s="14" t="n"/>
      <c r="F111" s="15" t="n"/>
      <c r="G111" s="15" t="n"/>
    </row>
    <row r="112">
      <c r="A112" s="16" t="inlineStr">
        <is>
          <t>(a) Index/Stock Future</t>
        </is>
      </c>
      <c r="B112" s="30" t="n"/>
      <c r="C112" s="30" t="n"/>
      <c r="D112" s="13" t="n"/>
      <c r="E112" s="14" t="n"/>
      <c r="F112" s="15" t="n"/>
      <c r="G112" s="15" t="n"/>
    </row>
    <row r="113">
      <c r="A113" s="12" t="inlineStr">
        <is>
          <t>Angel One Ltd.25/11/2025</t>
        </is>
      </c>
      <c r="B113" s="30" t="n"/>
      <c r="C113" s="30" t="inlineStr">
        <is>
          <t>Capital Markets</t>
        </is>
      </c>
      <c r="D113" s="42" t="n">
        <v>-250</v>
      </c>
      <c r="E113" s="23" t="n">
        <v>-6.27</v>
      </c>
      <c r="F113" s="24" t="n">
        <v>-2.5e-05</v>
      </c>
      <c r="G113" s="15" t="n"/>
    </row>
    <row r="114">
      <c r="A114" s="12" t="inlineStr">
        <is>
          <t>Indian Oil Corporation Ltd.25/11/2025</t>
        </is>
      </c>
      <c r="B114" s="30" t="n"/>
      <c r="C114" s="30" t="inlineStr">
        <is>
          <t>Petroleum Products</t>
        </is>
      </c>
      <c r="D114" s="42" t="n">
        <v>-4875</v>
      </c>
      <c r="E114" s="23" t="n">
        <v>-8.119999999999999</v>
      </c>
      <c r="F114" s="24" t="n">
        <v>-3.3e-05</v>
      </c>
      <c r="G114" s="15" t="n"/>
    </row>
    <row r="115">
      <c r="A115" s="12" t="inlineStr">
        <is>
          <t>Maruti Suzuki India Ltd.25/11/2025</t>
        </is>
      </c>
      <c r="B115" s="30" t="n"/>
      <c r="C115" s="30" t="inlineStr">
        <is>
          <t>Automobiles</t>
        </is>
      </c>
      <c r="D115" s="42" t="n">
        <v>-50</v>
      </c>
      <c r="E115" s="23" t="n">
        <v>-8.140000000000001</v>
      </c>
      <c r="F115" s="24" t="n">
        <v>-3.3e-05</v>
      </c>
      <c r="G115" s="15" t="n"/>
    </row>
    <row r="116">
      <c r="A116" s="12" t="inlineStr">
        <is>
          <t>UPL Ltd.25/11/2025</t>
        </is>
      </c>
      <c r="B116" s="30" t="n"/>
      <c r="C116" s="30" t="inlineStr">
        <is>
          <t>Fertilizers &amp; Agrochemicals</t>
        </is>
      </c>
      <c r="D116" s="42" t="n">
        <v>-1355</v>
      </c>
      <c r="E116" s="23" t="n">
        <v>-9.83</v>
      </c>
      <c r="F116" s="24" t="n">
        <v>-4e-05</v>
      </c>
      <c r="G116" s="15" t="n"/>
    </row>
    <row r="117">
      <c r="A117" s="12" t="inlineStr">
        <is>
          <t>Housing &amp; Urban Development Corp Ltd.25/11/2025</t>
        </is>
      </c>
      <c r="B117" s="30" t="n"/>
      <c r="C117" s="30" t="inlineStr">
        <is>
          <t>Finance</t>
        </is>
      </c>
      <c r="D117" s="42" t="n">
        <v>-5550</v>
      </c>
      <c r="E117" s="23" t="n">
        <v>-13.19</v>
      </c>
      <c r="F117" s="24" t="n">
        <v>-5.4e-05</v>
      </c>
      <c r="G117" s="15" t="n"/>
    </row>
    <row r="118">
      <c r="A118" s="12" t="inlineStr">
        <is>
          <t>United Spirits Ltd.25/11/2025</t>
        </is>
      </c>
      <c r="B118" s="30" t="n"/>
      <c r="C118" s="30" t="inlineStr">
        <is>
          <t>Beverages</t>
        </is>
      </c>
      <c r="D118" s="42" t="n">
        <v>-1200</v>
      </c>
      <c r="E118" s="23" t="n">
        <v>-17.29</v>
      </c>
      <c r="F118" s="24" t="n">
        <v>-7.1e-05</v>
      </c>
      <c r="G118" s="15" t="n"/>
    </row>
    <row r="119">
      <c r="A119" s="12" t="inlineStr">
        <is>
          <t>Petronet LNG Ltd.25/11/2025</t>
        </is>
      </c>
      <c r="B119" s="30" t="n"/>
      <c r="C119" s="30" t="inlineStr">
        <is>
          <t>Gas</t>
        </is>
      </c>
      <c r="D119" s="42" t="n">
        <v>-9000</v>
      </c>
      <c r="E119" s="23" t="n">
        <v>-25.46</v>
      </c>
      <c r="F119" s="24" t="n">
        <v>-0.000105</v>
      </c>
      <c r="G119" s="15" t="n"/>
    </row>
    <row r="120">
      <c r="A120" s="12" t="inlineStr">
        <is>
          <t>Ambuja Cements Ltd.25/11/2025</t>
        </is>
      </c>
      <c r="B120" s="30" t="n"/>
      <c r="C120" s="30" t="inlineStr">
        <is>
          <t>Cement &amp; Cement Products</t>
        </is>
      </c>
      <c r="D120" s="42" t="n">
        <v>-5250</v>
      </c>
      <c r="E120" s="23" t="n">
        <v>-29.86</v>
      </c>
      <c r="F120" s="24" t="n">
        <v>-0.000123</v>
      </c>
      <c r="G120" s="15" t="n"/>
    </row>
    <row r="121">
      <c r="A121" s="12" t="inlineStr">
        <is>
          <t>Jubilant Foodworks Ltd.25/11/2025</t>
        </is>
      </c>
      <c r="B121" s="30" t="n"/>
      <c r="C121" s="30" t="inlineStr">
        <is>
          <t>Leisure Services</t>
        </is>
      </c>
      <c r="D121" s="42" t="n">
        <v>-5000</v>
      </c>
      <c r="E121" s="23" t="n">
        <v>-30.05</v>
      </c>
      <c r="F121" s="24" t="n">
        <v>-0.000124</v>
      </c>
      <c r="G121" s="15" t="n"/>
    </row>
    <row r="122">
      <c r="A122" s="12" t="inlineStr">
        <is>
          <t>Samvardhana Motherson International Ltd.25/11/2025</t>
        </is>
      </c>
      <c r="B122" s="30" t="n"/>
      <c r="C122" s="30" t="inlineStr">
        <is>
          <t>Auto Components</t>
        </is>
      </c>
      <c r="D122" s="42" t="n">
        <v>-30750</v>
      </c>
      <c r="E122" s="23" t="n">
        <v>-32.59</v>
      </c>
      <c r="F122" s="24" t="n">
        <v>-0.000134</v>
      </c>
      <c r="G122" s="15" t="n"/>
    </row>
    <row r="123">
      <c r="A123" s="12" t="inlineStr">
        <is>
          <t>ICICI Prudential Life Insurance Co Ltd.25/11/2025</t>
        </is>
      </c>
      <c r="B123" s="30" t="n"/>
      <c r="C123" s="30" t="inlineStr">
        <is>
          <t>Insurance</t>
        </is>
      </c>
      <c r="D123" s="42" t="n">
        <v>-5550</v>
      </c>
      <c r="E123" s="23" t="n">
        <v>-32.94</v>
      </c>
      <c r="F123" s="24" t="n">
        <v>-0.000136</v>
      </c>
      <c r="G123" s="15" t="n"/>
    </row>
    <row r="124">
      <c r="A124" s="12" t="inlineStr">
        <is>
          <t>Mazagon Dock Shipbuilders Ltd.25/11/2025</t>
        </is>
      </c>
      <c r="B124" s="30" t="n"/>
      <c r="C124" s="30" t="inlineStr">
        <is>
          <t>Industrial Manufacturing</t>
        </is>
      </c>
      <c r="D124" s="42" t="n">
        <v>-1225</v>
      </c>
      <c r="E124" s="23" t="n">
        <v>-33.56</v>
      </c>
      <c r="F124" s="24" t="n">
        <v>-0.000138</v>
      </c>
      <c r="G124" s="15" t="n"/>
    </row>
    <row r="125">
      <c r="A125" s="12" t="inlineStr">
        <is>
          <t>Indian Railway Finance Corporation Ltd.25/11/2025</t>
        </is>
      </c>
      <c r="B125" s="30" t="n"/>
      <c r="C125" s="30" t="inlineStr">
        <is>
          <t>Finance</t>
        </is>
      </c>
      <c r="D125" s="42" t="n">
        <v>-29750</v>
      </c>
      <c r="E125" s="23" t="n">
        <v>-36.78</v>
      </c>
      <c r="F125" s="24" t="n">
        <v>-0.000152</v>
      </c>
      <c r="G125" s="15" t="n"/>
    </row>
    <row r="126">
      <c r="A126" s="12" t="inlineStr">
        <is>
          <t>Apollo Hospitals Enterprise Ltd.25/11/2025</t>
        </is>
      </c>
      <c r="B126" s="30" t="n"/>
      <c r="C126" s="30" t="inlineStr">
        <is>
          <t>Healthcare Services</t>
        </is>
      </c>
      <c r="D126" s="42" t="n">
        <v>-625</v>
      </c>
      <c r="E126" s="23" t="n">
        <v>-48.26</v>
      </c>
      <c r="F126" s="24" t="n">
        <v>-0.000199</v>
      </c>
      <c r="G126" s="15" t="n"/>
    </row>
    <row r="127">
      <c r="A127" s="12" t="inlineStr">
        <is>
          <t>Tata Power Company Ltd.25/11/2025</t>
        </is>
      </c>
      <c r="B127" s="30" t="n"/>
      <c r="C127" s="30" t="inlineStr">
        <is>
          <t>Power</t>
        </is>
      </c>
      <c r="D127" s="42" t="n">
        <v>-13050</v>
      </c>
      <c r="E127" s="23" t="n">
        <v>-53.05</v>
      </c>
      <c r="F127" s="24" t="n">
        <v>-0.000219</v>
      </c>
      <c r="G127" s="15" t="n"/>
    </row>
    <row r="128">
      <c r="A128" s="12" t="inlineStr">
        <is>
          <t>Sun Pharmaceutical Industries Ltd.25/11/2025</t>
        </is>
      </c>
      <c r="B128" s="30" t="n"/>
      <c r="C128" s="30" t="inlineStr">
        <is>
          <t>Pharmaceuticals &amp; Biotechnology</t>
        </is>
      </c>
      <c r="D128" s="42" t="n">
        <v>-3150</v>
      </c>
      <c r="E128" s="23" t="n">
        <v>-53.56</v>
      </c>
      <c r="F128" s="24" t="n">
        <v>-0.000221</v>
      </c>
      <c r="G128" s="15" t="n"/>
    </row>
    <row r="129">
      <c r="A129" s="12" t="inlineStr">
        <is>
          <t>National Buildings Construction Corporation Ltd.25/11/2025</t>
        </is>
      </c>
      <c r="B129" s="30" t="n"/>
      <c r="C129" s="30" t="inlineStr">
        <is>
          <t>Construction</t>
        </is>
      </c>
      <c r="D129" s="42" t="n">
        <v>-52000</v>
      </c>
      <c r="E129" s="23" t="n">
        <v>-61.33</v>
      </c>
      <c r="F129" s="24" t="n">
        <v>-0.000253</v>
      </c>
      <c r="G129" s="15" t="n"/>
    </row>
    <row r="130">
      <c r="A130" s="12" t="inlineStr">
        <is>
          <t>VARUN BEVERAGES LIMITED25/11/2025</t>
        </is>
      </c>
      <c r="B130" s="30" t="n"/>
      <c r="C130" s="30" t="inlineStr">
        <is>
          <t>Beverages</t>
        </is>
      </c>
      <c r="D130" s="42" t="n">
        <v>-13325</v>
      </c>
      <c r="E130" s="23" t="n">
        <v>-62.9</v>
      </c>
      <c r="F130" s="24" t="n">
        <v>-0.00026</v>
      </c>
      <c r="G130" s="15" t="n"/>
    </row>
    <row r="131">
      <c r="A131" s="12" t="inlineStr">
        <is>
          <t>LIC Housing Finance Ltd.25/11/2025</t>
        </is>
      </c>
      <c r="B131" s="30" t="n"/>
      <c r="C131" s="30" t="inlineStr">
        <is>
          <t>Finance</t>
        </is>
      </c>
      <c r="D131" s="42" t="n">
        <v>-12000</v>
      </c>
      <c r="E131" s="23" t="n">
        <v>-68.77</v>
      </c>
      <c r="F131" s="24" t="n">
        <v>-0.000284</v>
      </c>
      <c r="G131" s="15" t="n"/>
    </row>
    <row r="132">
      <c r="A132" s="12" t="inlineStr">
        <is>
          <t>Jindal Steel Ltd.25/11/2025</t>
        </is>
      </c>
      <c r="B132" s="30" t="n"/>
      <c r="C132" s="30" t="inlineStr">
        <is>
          <t>Ferrous Metals</t>
        </is>
      </c>
      <c r="D132" s="42" t="n">
        <v>-6875</v>
      </c>
      <c r="E132" s="23" t="n">
        <v>-73.8</v>
      </c>
      <c r="F132" s="24" t="n">
        <v>-0.000305</v>
      </c>
      <c r="G132" s="15" t="n"/>
    </row>
    <row r="133">
      <c r="A133" s="12" t="inlineStr">
        <is>
          <t>DLF Ltd.25/11/2025</t>
        </is>
      </c>
      <c r="B133" s="30" t="n"/>
      <c r="C133" s="30" t="inlineStr">
        <is>
          <t>Realty</t>
        </is>
      </c>
      <c r="D133" s="42" t="n">
        <v>-10725</v>
      </c>
      <c r="E133" s="23" t="n">
        <v>-81.63</v>
      </c>
      <c r="F133" s="24" t="n">
        <v>-0.000337</v>
      </c>
      <c r="G133" s="15" t="n"/>
    </row>
    <row r="134">
      <c r="A134" s="12" t="inlineStr">
        <is>
          <t>Bajaj Finserv Ltd.25/11/2025</t>
        </is>
      </c>
      <c r="B134" s="30" t="n"/>
      <c r="C134" s="30" t="inlineStr">
        <is>
          <t>Finance</t>
        </is>
      </c>
      <c r="D134" s="42" t="n">
        <v>-4000</v>
      </c>
      <c r="E134" s="23" t="n">
        <v>-84.08</v>
      </c>
      <c r="F134" s="24" t="n">
        <v>-0.000347</v>
      </c>
      <c r="G134" s="15" t="n"/>
    </row>
    <row r="135">
      <c r="A135" s="12" t="inlineStr">
        <is>
          <t>Tata Consumer Products Ltd.25/11/2025</t>
        </is>
      </c>
      <c r="B135" s="30" t="n"/>
      <c r="C135" s="30" t="inlineStr">
        <is>
          <t>Agricultural Food &amp; other Products</t>
        </is>
      </c>
      <c r="D135" s="42" t="n">
        <v>-8250</v>
      </c>
      <c r="E135" s="23" t="n">
        <v>-96.68000000000001</v>
      </c>
      <c r="F135" s="24" t="n">
        <v>-0.0004</v>
      </c>
      <c r="G135" s="15" t="n"/>
    </row>
    <row r="136">
      <c r="A136" s="12" t="inlineStr">
        <is>
          <t>NMDC Ltd.25/11/2025</t>
        </is>
      </c>
      <c r="B136" s="30" t="n"/>
      <c r="C136" s="30" t="inlineStr">
        <is>
          <t>Minerals &amp; Mining</t>
        </is>
      </c>
      <c r="D136" s="42" t="n">
        <v>-135000</v>
      </c>
      <c r="E136" s="23" t="n">
        <v>-102.69</v>
      </c>
      <c r="F136" s="24" t="n">
        <v>-0.000424</v>
      </c>
      <c r="G136" s="15" t="n"/>
    </row>
    <row r="137">
      <c r="A137" s="12" t="inlineStr">
        <is>
          <t>Coforge Ltd.25/11/2025</t>
        </is>
      </c>
      <c r="B137" s="30" t="n"/>
      <c r="C137" s="30" t="inlineStr">
        <is>
          <t>IT - Software</t>
        </is>
      </c>
      <c r="D137" s="42" t="n">
        <v>-6000</v>
      </c>
      <c r="E137" s="23" t="n">
        <v>-107.41</v>
      </c>
      <c r="F137" s="24" t="n">
        <v>-0.000444</v>
      </c>
      <c r="G137" s="15" t="n"/>
    </row>
    <row r="138">
      <c r="A138" s="12" t="inlineStr">
        <is>
          <t>IDFC First Bank Ltd.25/11/2025</t>
        </is>
      </c>
      <c r="B138" s="30" t="n"/>
      <c r="C138" s="30" t="inlineStr">
        <is>
          <t>Banks</t>
        </is>
      </c>
      <c r="D138" s="42" t="n">
        <v>-139125</v>
      </c>
      <c r="E138" s="23" t="n">
        <v>-114.4</v>
      </c>
      <c r="F138" s="24" t="n">
        <v>-0.000473</v>
      </c>
      <c r="G138" s="15" t="n"/>
    </row>
    <row r="139">
      <c r="A139" s="12" t="inlineStr">
        <is>
          <t>Bharat Heavy Electricals Ltd.25/11/2025</t>
        </is>
      </c>
      <c r="B139" s="30" t="n"/>
      <c r="C139" s="30" t="inlineStr">
        <is>
          <t>Electrical Equipment</t>
        </is>
      </c>
      <c r="D139" s="42" t="n">
        <v>-49875</v>
      </c>
      <c r="E139" s="23" t="n">
        <v>-133.05</v>
      </c>
      <c r="F139" s="24" t="n">
        <v>-0.00055</v>
      </c>
      <c r="G139" s="15" t="n"/>
    </row>
    <row r="140">
      <c r="A140" s="12" t="inlineStr">
        <is>
          <t>GMR Airports Ltd.25/11/2025</t>
        </is>
      </c>
      <c r="B140" s="30" t="n"/>
      <c r="C140" s="30" t="inlineStr">
        <is>
          <t>Transport Infrastructure</t>
        </is>
      </c>
      <c r="D140" s="42" t="n">
        <v>-167400</v>
      </c>
      <c r="E140" s="23" t="n">
        <v>-158.13</v>
      </c>
      <c r="F140" s="24" t="n">
        <v>-0.000654</v>
      </c>
      <c r="G140" s="15" t="n"/>
    </row>
    <row r="141">
      <c r="A141" s="12" t="inlineStr">
        <is>
          <t>CG Power and Industrial Solutions Ltd.25/11/2025</t>
        </is>
      </c>
      <c r="B141" s="30" t="n"/>
      <c r="C141" s="30" t="inlineStr">
        <is>
          <t>Electrical Equipment</t>
        </is>
      </c>
      <c r="D141" s="42" t="n">
        <v>-22100</v>
      </c>
      <c r="E141" s="23" t="n">
        <v>-163.41</v>
      </c>
      <c r="F141" s="24" t="n">
        <v>-0.000676</v>
      </c>
      <c r="G141" s="15" t="n"/>
    </row>
    <row r="142">
      <c r="A142" s="12" t="inlineStr">
        <is>
          <t>Pidilite Industries Ltd.25/11/2025</t>
        </is>
      </c>
      <c r="B142" s="30" t="n"/>
      <c r="C142" s="30" t="inlineStr">
        <is>
          <t>Chemicals &amp; Petrochemicals</t>
        </is>
      </c>
      <c r="D142" s="42" t="n">
        <v>-12500</v>
      </c>
      <c r="E142" s="23" t="n">
        <v>-181.76</v>
      </c>
      <c r="F142" s="24" t="n">
        <v>-0.000752</v>
      </c>
      <c r="G142" s="15" t="n"/>
    </row>
    <row r="143">
      <c r="A143" s="12" t="inlineStr">
        <is>
          <t>BSE Ltd.25/11/2025</t>
        </is>
      </c>
      <c r="B143" s="30" t="n"/>
      <c r="C143" s="30" t="inlineStr">
        <is>
          <t>Capital Markets</t>
        </is>
      </c>
      <c r="D143" s="42" t="n">
        <v>-7500</v>
      </c>
      <c r="E143" s="23" t="n">
        <v>-187.15</v>
      </c>
      <c r="F143" s="24" t="n">
        <v>-0.0007739999999999999</v>
      </c>
      <c r="G143" s="15" t="n"/>
    </row>
    <row r="144">
      <c r="A144" s="12" t="inlineStr">
        <is>
          <t>Oberoi Realty Ltd.25/11/2025</t>
        </is>
      </c>
      <c r="B144" s="30" t="n"/>
      <c r="C144" s="30" t="inlineStr">
        <is>
          <t>Realty</t>
        </is>
      </c>
      <c r="D144" s="42" t="n">
        <v>-11200</v>
      </c>
      <c r="E144" s="23" t="n">
        <v>-198.98</v>
      </c>
      <c r="F144" s="24" t="n">
        <v>-0.0008229999999999999</v>
      </c>
      <c r="G144" s="15" t="n"/>
    </row>
    <row r="145">
      <c r="A145" s="12" t="inlineStr">
        <is>
          <t>Aditya Birla Capital Ltd.25/11/2025</t>
        </is>
      </c>
      <c r="B145" s="30" t="n"/>
      <c r="C145" s="30" t="inlineStr">
        <is>
          <t>Finance</t>
        </is>
      </c>
      <c r="D145" s="42" t="n">
        <v>-65100</v>
      </c>
      <c r="E145" s="23" t="n">
        <v>-212.45</v>
      </c>
      <c r="F145" s="24" t="n">
        <v>-0.000879</v>
      </c>
      <c r="G145" s="15" t="n"/>
    </row>
    <row r="146">
      <c r="A146" s="12" t="inlineStr">
        <is>
          <t>Suzlon Energy Ltd.25/11/2025</t>
        </is>
      </c>
      <c r="B146" s="30" t="n"/>
      <c r="C146" s="30" t="inlineStr">
        <is>
          <t>Electrical Equipment</t>
        </is>
      </c>
      <c r="D146" s="42" t="n">
        <v>-368000</v>
      </c>
      <c r="E146" s="23" t="n">
        <v>-219.66</v>
      </c>
      <c r="F146" s="24" t="n">
        <v>-0.000908</v>
      </c>
      <c r="G146" s="15" t="n"/>
    </row>
    <row r="147">
      <c r="A147" s="12" t="inlineStr">
        <is>
          <t>Computer Age Management Services Ltd.25/11/2025</t>
        </is>
      </c>
      <c r="B147" s="30" t="n"/>
      <c r="C147" s="30" t="inlineStr">
        <is>
          <t>Capital Markets</t>
        </is>
      </c>
      <c r="D147" s="42" t="n">
        <v>-5700</v>
      </c>
      <c r="E147" s="23" t="n">
        <v>-224.6</v>
      </c>
      <c r="F147" s="24" t="n">
        <v>-0.000929</v>
      </c>
      <c r="G147" s="15" t="n"/>
    </row>
    <row r="148">
      <c r="A148" s="12" t="inlineStr">
        <is>
          <t>FSN E-Commerce Ventures Ltd.25/11/2025</t>
        </is>
      </c>
      <c r="B148" s="30" t="n"/>
      <c r="C148" s="30" t="inlineStr">
        <is>
          <t>Retailing</t>
        </is>
      </c>
      <c r="D148" s="42" t="n">
        <v>-90625</v>
      </c>
      <c r="E148" s="23" t="n">
        <v>-225.57</v>
      </c>
      <c r="F148" s="24" t="n">
        <v>-0.000933</v>
      </c>
      <c r="G148" s="15" t="n"/>
    </row>
    <row r="149">
      <c r="A149" s="12" t="inlineStr">
        <is>
          <t>Hindustan Unilever Ltd.25/11/2025</t>
        </is>
      </c>
      <c r="B149" s="30" t="n"/>
      <c r="C149" s="30" t="inlineStr">
        <is>
          <t>Diversified FMCG</t>
        </is>
      </c>
      <c r="D149" s="42" t="n">
        <v>-9600</v>
      </c>
      <c r="E149" s="23" t="n">
        <v>-236.39</v>
      </c>
      <c r="F149" s="24" t="n">
        <v>-0.0009779999999999999</v>
      </c>
      <c r="G149" s="15" t="n"/>
    </row>
    <row r="150">
      <c r="A150" s="12" t="inlineStr">
        <is>
          <t>Power Finance Corporation Ltd.25/11/2025</t>
        </is>
      </c>
      <c r="B150" s="30" t="n"/>
      <c r="C150" s="30" t="inlineStr">
        <is>
          <t>Finance</t>
        </is>
      </c>
      <c r="D150" s="42" t="n">
        <v>-62400</v>
      </c>
      <c r="E150" s="23" t="n">
        <v>-250.66</v>
      </c>
      <c r="F150" s="24" t="n">
        <v>-0.001037</v>
      </c>
      <c r="G150" s="15" t="n"/>
    </row>
    <row r="151">
      <c r="A151" s="12" t="inlineStr">
        <is>
          <t>Prestige Estates Projects Ltd.25/11/2025</t>
        </is>
      </c>
      <c r="B151" s="30" t="n"/>
      <c r="C151" s="30" t="inlineStr">
        <is>
          <t>Realty</t>
        </is>
      </c>
      <c r="D151" s="42" t="n">
        <v>-14400</v>
      </c>
      <c r="E151" s="23" t="n">
        <v>-252.91</v>
      </c>
      <c r="F151" s="24" t="n">
        <v>-0.001046</v>
      </c>
      <c r="G151" s="15" t="n"/>
    </row>
    <row r="152">
      <c r="A152" s="12" t="inlineStr">
        <is>
          <t>Mphasis Ltd.25/11/2025</t>
        </is>
      </c>
      <c r="B152" s="30" t="n"/>
      <c r="C152" s="30" t="inlineStr">
        <is>
          <t>IT - Software</t>
        </is>
      </c>
      <c r="D152" s="42" t="n">
        <v>-9350</v>
      </c>
      <c r="E152" s="23" t="n">
        <v>-260.06</v>
      </c>
      <c r="F152" s="24" t="n">
        <v>-0.001076</v>
      </c>
      <c r="G152" s="15" t="n"/>
    </row>
    <row r="153">
      <c r="A153" s="12" t="inlineStr">
        <is>
          <t>Bank of Baroda25/11/2025</t>
        </is>
      </c>
      <c r="B153" s="30" t="n"/>
      <c r="C153" s="30" t="inlineStr">
        <is>
          <t>Banks</t>
        </is>
      </c>
      <c r="D153" s="42" t="n">
        <v>-93600</v>
      </c>
      <c r="E153" s="23" t="n">
        <v>-261.8</v>
      </c>
      <c r="F153" s="24" t="n">
        <v>-0.001083</v>
      </c>
      <c r="G153" s="15" t="n"/>
    </row>
    <row r="154">
      <c r="A154" s="12" t="inlineStr">
        <is>
          <t>Biocon Ltd.25/11/2025</t>
        </is>
      </c>
      <c r="B154" s="30" t="n"/>
      <c r="C154" s="30" t="inlineStr">
        <is>
          <t>Pharmaceuticals &amp; Biotechnology</t>
        </is>
      </c>
      <c r="D154" s="42" t="n">
        <v>-70000</v>
      </c>
      <c r="E154" s="23" t="n">
        <v>-262.15</v>
      </c>
      <c r="F154" s="24" t="n">
        <v>-0.001084</v>
      </c>
      <c r="G154" s="15" t="n"/>
    </row>
    <row r="155">
      <c r="A155" s="12" t="inlineStr">
        <is>
          <t>JSW Energy Ltd.25/11/2025</t>
        </is>
      </c>
      <c r="B155" s="30" t="n"/>
      <c r="C155" s="30" t="inlineStr">
        <is>
          <t>Power</t>
        </is>
      </c>
      <c r="D155" s="42" t="n">
        <v>-50000</v>
      </c>
      <c r="E155" s="23" t="n">
        <v>-265.35</v>
      </c>
      <c r="F155" s="24" t="n">
        <v>-0.001098</v>
      </c>
      <c r="G155" s="15" t="n"/>
    </row>
    <row r="156">
      <c r="A156" s="12" t="inlineStr">
        <is>
          <t>Cipla Ltd.25/11/2025</t>
        </is>
      </c>
      <c r="B156" s="30" t="n"/>
      <c r="C156" s="30" t="inlineStr">
        <is>
          <t>Pharmaceuticals &amp; Biotechnology</t>
        </is>
      </c>
      <c r="D156" s="42" t="n">
        <v>-17625</v>
      </c>
      <c r="E156" s="23" t="n">
        <v>-265.66</v>
      </c>
      <c r="F156" s="24" t="n">
        <v>-0.001099</v>
      </c>
      <c r="G156" s="15" t="n"/>
    </row>
    <row r="157">
      <c r="A157" s="12" t="inlineStr">
        <is>
          <t>HDFC Life Insurance Company Ltd.25/11/2025</t>
        </is>
      </c>
      <c r="B157" s="30" t="n"/>
      <c r="C157" s="30" t="inlineStr">
        <is>
          <t>Insurance</t>
        </is>
      </c>
      <c r="D157" s="42" t="n">
        <v>-36300</v>
      </c>
      <c r="E157" s="23" t="n">
        <v>-267.31</v>
      </c>
      <c r="F157" s="24" t="n">
        <v>-0.001106</v>
      </c>
      <c r="G157" s="15" t="n"/>
    </row>
    <row r="158">
      <c r="A158" s="12" t="inlineStr">
        <is>
          <t>Hero MotoCorp Ltd.25/11/2025</t>
        </is>
      </c>
      <c r="B158" s="30" t="n"/>
      <c r="C158" s="30" t="inlineStr">
        <is>
          <t>Automobiles</t>
        </is>
      </c>
      <c r="D158" s="42" t="n">
        <v>-4800</v>
      </c>
      <c r="E158" s="23" t="n">
        <v>-267.79</v>
      </c>
      <c r="F158" s="24" t="n">
        <v>-0.001108</v>
      </c>
      <c r="G158" s="15" t="n"/>
    </row>
    <row r="159">
      <c r="A159" s="12" t="inlineStr">
        <is>
          <t>Oil &amp; Natural Gas Corporation Ltd.25/11/2025</t>
        </is>
      </c>
      <c r="B159" s="30" t="n"/>
      <c r="C159" s="30" t="inlineStr">
        <is>
          <t>Oil</t>
        </is>
      </c>
      <c r="D159" s="42" t="n">
        <v>-105750</v>
      </c>
      <c r="E159" s="23" t="n">
        <v>-271.38</v>
      </c>
      <c r="F159" s="24" t="n">
        <v>-0.001122</v>
      </c>
      <c r="G159" s="15" t="n"/>
    </row>
    <row r="160">
      <c r="A160" s="12" t="inlineStr">
        <is>
          <t>Polycab India Ltd.25/11/2025</t>
        </is>
      </c>
      <c r="B160" s="30" t="n"/>
      <c r="C160" s="30" t="inlineStr">
        <is>
          <t>Industrial Products</t>
        </is>
      </c>
      <c r="D160" s="42" t="n">
        <v>-3625</v>
      </c>
      <c r="E160" s="23" t="n">
        <v>-280.81</v>
      </c>
      <c r="F160" s="24" t="n">
        <v>-0.001162</v>
      </c>
      <c r="G160" s="15" t="n"/>
    </row>
    <row r="161">
      <c r="A161" s="12" t="inlineStr">
        <is>
          <t>Persistent Systems Ltd.25/11/2025</t>
        </is>
      </c>
      <c r="B161" s="30" t="n"/>
      <c r="C161" s="30" t="inlineStr">
        <is>
          <t>IT - Software</t>
        </is>
      </c>
      <c r="D161" s="42" t="n">
        <v>-4800</v>
      </c>
      <c r="E161" s="23" t="n">
        <v>-285.07</v>
      </c>
      <c r="F161" s="24" t="n">
        <v>-0.001179</v>
      </c>
      <c r="G161" s="15" t="n"/>
    </row>
    <row r="162">
      <c r="A162" s="12" t="inlineStr">
        <is>
          <t>Larsen &amp; Toubro Ltd.25/11/2025</t>
        </is>
      </c>
      <c r="B162" s="30" t="n"/>
      <c r="C162" s="30" t="inlineStr">
        <is>
          <t>Construction</t>
        </is>
      </c>
      <c r="D162" s="42" t="n">
        <v>-7525</v>
      </c>
      <c r="E162" s="23" t="n">
        <v>-305.07</v>
      </c>
      <c r="F162" s="24" t="n">
        <v>-0.001262</v>
      </c>
      <c r="G162" s="15" t="n"/>
    </row>
    <row r="163">
      <c r="A163" s="12" t="inlineStr">
        <is>
          <t>Glenmark Pharmaceuticals Ltd.25/11/2025</t>
        </is>
      </c>
      <c r="B163" s="30" t="n"/>
      <c r="C163" s="30" t="inlineStr">
        <is>
          <t>Pharmaceuticals &amp; Biotechnology</t>
        </is>
      </c>
      <c r="D163" s="42" t="n">
        <v>-16125</v>
      </c>
      <c r="E163" s="23" t="n">
        <v>-306.87</v>
      </c>
      <c r="F163" s="24" t="n">
        <v>-0.001269</v>
      </c>
      <c r="G163" s="15" t="n"/>
    </row>
    <row r="164">
      <c r="A164" s="12" t="inlineStr">
        <is>
          <t>Trent Ltd.25/11/2025</t>
        </is>
      </c>
      <c r="B164" s="30" t="n"/>
      <c r="C164" s="30" t="inlineStr">
        <is>
          <t>Retailing</t>
        </is>
      </c>
      <c r="D164" s="42" t="n">
        <v>-6600</v>
      </c>
      <c r="E164" s="23" t="n">
        <v>-310.99</v>
      </c>
      <c r="F164" s="24" t="n">
        <v>-0.001286</v>
      </c>
      <c r="G164" s="15" t="n"/>
    </row>
    <row r="165">
      <c r="A165" s="12" t="inlineStr">
        <is>
          <t>Divi's Laboratories Ltd.25/11/2025</t>
        </is>
      </c>
      <c r="B165" s="30" t="n"/>
      <c r="C165" s="30" t="inlineStr">
        <is>
          <t>Pharmaceuticals &amp; Biotechnology</t>
        </is>
      </c>
      <c r="D165" s="42" t="n">
        <v>-4600</v>
      </c>
      <c r="E165" s="23" t="n">
        <v>-312.32</v>
      </c>
      <c r="F165" s="24" t="n">
        <v>-0.001292</v>
      </c>
      <c r="G165" s="15" t="n"/>
    </row>
    <row r="166">
      <c r="A166" s="12" t="inlineStr">
        <is>
          <t>InterGlobe Aviation Ltd.25/11/2025</t>
        </is>
      </c>
      <c r="B166" s="30" t="n"/>
      <c r="C166" s="30" t="inlineStr">
        <is>
          <t>Transport Services</t>
        </is>
      </c>
      <c r="D166" s="42" t="n">
        <v>-5700</v>
      </c>
      <c r="E166" s="23" t="n">
        <v>-322.48</v>
      </c>
      <c r="F166" s="24" t="n">
        <v>-0.001334</v>
      </c>
      <c r="G166" s="15" t="n"/>
    </row>
    <row r="167">
      <c r="A167" s="12" t="inlineStr">
        <is>
          <t>Lupin Ltd.25/11/2025</t>
        </is>
      </c>
      <c r="B167" s="30" t="n"/>
      <c r="C167" s="30" t="inlineStr">
        <is>
          <t>Pharmaceuticals &amp; Biotechnology</t>
        </is>
      </c>
      <c r="D167" s="42" t="n">
        <v>-16575</v>
      </c>
      <c r="E167" s="23" t="n">
        <v>-327.75</v>
      </c>
      <c r="F167" s="24" t="n">
        <v>-0.001356</v>
      </c>
      <c r="G167" s="15" t="n"/>
    </row>
    <row r="168">
      <c r="A168" s="12" t="inlineStr">
        <is>
          <t>JSW Steel Ltd.25/11/2025</t>
        </is>
      </c>
      <c r="B168" s="30" t="n"/>
      <c r="C168" s="30" t="inlineStr">
        <is>
          <t>Ferrous Metals</t>
        </is>
      </c>
      <c r="D168" s="42" t="n">
        <v>-29025</v>
      </c>
      <c r="E168" s="23" t="n">
        <v>-351.84</v>
      </c>
      <c r="F168" s="24" t="n">
        <v>-0.001455</v>
      </c>
      <c r="G168" s="15" t="n"/>
    </row>
    <row r="169">
      <c r="A169" s="12" t="inlineStr">
        <is>
          <t>Tata Steel Ltd.25/11/2025</t>
        </is>
      </c>
      <c r="B169" s="30" t="n"/>
      <c r="C169" s="30" t="inlineStr">
        <is>
          <t>Ferrous Metals</t>
        </is>
      </c>
      <c r="D169" s="42" t="n">
        <v>-192500</v>
      </c>
      <c r="E169" s="23" t="n">
        <v>-353.99</v>
      </c>
      <c r="F169" s="24" t="n">
        <v>-0.001464</v>
      </c>
      <c r="G169" s="15" t="n"/>
    </row>
    <row r="170">
      <c r="A170" s="12" t="inlineStr">
        <is>
          <t>PB Fintech Ltd.25/11/2025</t>
        </is>
      </c>
      <c r="B170" s="30" t="n"/>
      <c r="C170" s="30" t="inlineStr">
        <is>
          <t>Financial Technology (Fintech)</t>
        </is>
      </c>
      <c r="D170" s="42" t="n">
        <v>-20300</v>
      </c>
      <c r="E170" s="23" t="n">
        <v>-364.71</v>
      </c>
      <c r="F170" s="24" t="n">
        <v>-0.001509</v>
      </c>
      <c r="G170" s="15" t="n"/>
    </row>
    <row r="171">
      <c r="A171" s="12" t="inlineStr">
        <is>
          <t>Adani Energy Solutions Ltd.25/11/2025</t>
        </is>
      </c>
      <c r="B171" s="30" t="n"/>
      <c r="C171" s="30" t="inlineStr">
        <is>
          <t>Power</t>
        </is>
      </c>
      <c r="D171" s="42" t="n">
        <v>-37800</v>
      </c>
      <c r="E171" s="23" t="n">
        <v>-374.79</v>
      </c>
      <c r="F171" s="24" t="n">
        <v>-0.00155</v>
      </c>
      <c r="G171" s="15" t="n"/>
    </row>
    <row r="172">
      <c r="A172" s="12" t="inlineStr">
        <is>
          <t>TVS Motor Company Ltd.25/11/2025</t>
        </is>
      </c>
      <c r="B172" s="30" t="n"/>
      <c r="C172" s="30" t="inlineStr">
        <is>
          <t>Automobiles</t>
        </is>
      </c>
      <c r="D172" s="42" t="n">
        <v>-11550</v>
      </c>
      <c r="E172" s="23" t="n">
        <v>-407.4</v>
      </c>
      <c r="F172" s="24" t="n">
        <v>-0.001685</v>
      </c>
      <c r="G172" s="15" t="n"/>
    </row>
    <row r="173">
      <c r="A173" s="12" t="inlineStr">
        <is>
          <t>Kaynes Technology India Ltd.25/11/2025</t>
        </is>
      </c>
      <c r="B173" s="30" t="n"/>
      <c r="C173" s="30" t="inlineStr">
        <is>
          <t>Industrial Manufacturing</t>
        </is>
      </c>
      <c r="D173" s="42" t="n">
        <v>-6100</v>
      </c>
      <c r="E173" s="23" t="n">
        <v>-409.34</v>
      </c>
      <c r="F173" s="24" t="n">
        <v>-0.001693</v>
      </c>
      <c r="G173" s="15" t="n"/>
    </row>
    <row r="174">
      <c r="A174" s="12" t="inlineStr">
        <is>
          <t>Adani Ports &amp; Special Economic Zone Ltd.25/11/2025</t>
        </is>
      </c>
      <c r="B174" s="30" t="n"/>
      <c r="C174" s="30" t="inlineStr">
        <is>
          <t>Transport Infrastructure</t>
        </is>
      </c>
      <c r="D174" s="42" t="n">
        <v>-31350</v>
      </c>
      <c r="E174" s="23" t="n">
        <v>-457.71</v>
      </c>
      <c r="F174" s="24" t="n">
        <v>-0.001894</v>
      </c>
      <c r="G174" s="15" t="n"/>
    </row>
    <row r="175">
      <c r="A175" s="12" t="inlineStr">
        <is>
          <t>RBL Bank Ltd.25/11/2025</t>
        </is>
      </c>
      <c r="B175" s="30" t="n"/>
      <c r="C175" s="30" t="inlineStr">
        <is>
          <t>Banks</t>
        </is>
      </c>
      <c r="D175" s="42" t="n">
        <v>-139700</v>
      </c>
      <c r="E175" s="23" t="n">
        <v>-458.08</v>
      </c>
      <c r="F175" s="24" t="n">
        <v>-0.001895</v>
      </c>
      <c r="G175" s="15" t="n"/>
    </row>
    <row r="176">
      <c r="A176" s="12" t="inlineStr">
        <is>
          <t>HCL Technologies Ltd.25/11/2025</t>
        </is>
      </c>
      <c r="B176" s="30" t="n"/>
      <c r="C176" s="30" t="inlineStr">
        <is>
          <t>IT - Software</t>
        </is>
      </c>
      <c r="D176" s="42" t="n">
        <v>-31150</v>
      </c>
      <c r="E176" s="23" t="n">
        <v>-482.79</v>
      </c>
      <c r="F176" s="24" t="n">
        <v>-0.001997</v>
      </c>
      <c r="G176" s="15" t="n"/>
    </row>
    <row r="177">
      <c r="A177" s="12" t="inlineStr">
        <is>
          <t>Vedanta Ltd.25/11/2025</t>
        </is>
      </c>
      <c r="B177" s="30" t="n"/>
      <c r="C177" s="30" t="inlineStr">
        <is>
          <t>Diversified Metals</t>
        </is>
      </c>
      <c r="D177" s="42" t="n">
        <v>-103500</v>
      </c>
      <c r="E177" s="23" t="n">
        <v>-513.98</v>
      </c>
      <c r="F177" s="24" t="n">
        <v>-0.002126</v>
      </c>
      <c r="G177" s="15" t="n"/>
    </row>
    <row r="178">
      <c r="A178" s="12" t="inlineStr">
        <is>
          <t>Indus Towers Ltd.25/11/2025</t>
        </is>
      </c>
      <c r="B178" s="30" t="n"/>
      <c r="C178" s="30" t="inlineStr">
        <is>
          <t>Telecom - Services</t>
        </is>
      </c>
      <c r="D178" s="42" t="n">
        <v>-141100</v>
      </c>
      <c r="E178" s="23" t="n">
        <v>-516.64</v>
      </c>
      <c r="F178" s="24" t="n">
        <v>-0.002137</v>
      </c>
      <c r="G178" s="15" t="n"/>
    </row>
    <row r="179">
      <c r="A179" s="12" t="inlineStr">
        <is>
          <t>The Federal Bank Ltd.25/11/2025</t>
        </is>
      </c>
      <c r="B179" s="30" t="n"/>
      <c r="C179" s="30" t="inlineStr">
        <is>
          <t>Banks</t>
        </is>
      </c>
      <c r="D179" s="42" t="n">
        <v>-225000</v>
      </c>
      <c r="E179" s="23" t="n">
        <v>-534.29</v>
      </c>
      <c r="F179" s="24" t="n">
        <v>-0.00221</v>
      </c>
      <c r="G179" s="15" t="n"/>
    </row>
    <row r="180">
      <c r="A180" s="12" t="inlineStr">
        <is>
          <t>Canara Bank25/11/2025</t>
        </is>
      </c>
      <c r="B180" s="30" t="n"/>
      <c r="C180" s="30" t="inlineStr">
        <is>
          <t>Banks</t>
        </is>
      </c>
      <c r="D180" s="42" t="n">
        <v>-391500</v>
      </c>
      <c r="E180" s="23" t="n">
        <v>-539.0599999999999</v>
      </c>
      <c r="F180" s="24" t="n">
        <v>-0.00223</v>
      </c>
      <c r="G180" s="15" t="n"/>
    </row>
    <row r="181">
      <c r="A181" s="12" t="inlineStr">
        <is>
          <t>Bandhan Bank Ltd.25/11/2025</t>
        </is>
      </c>
      <c r="B181" s="30" t="n"/>
      <c r="C181" s="30" t="inlineStr">
        <is>
          <t>Banks</t>
        </is>
      </c>
      <c r="D181" s="42" t="n">
        <v>-349200</v>
      </c>
      <c r="E181" s="23" t="n">
        <v>-548.63</v>
      </c>
      <c r="F181" s="24" t="n">
        <v>-0.00227</v>
      </c>
      <c r="G181" s="15" t="n"/>
    </row>
    <row r="182">
      <c r="A182" s="12" t="inlineStr">
        <is>
          <t>Tata Consultancy Services Ltd.25/11/2025</t>
        </is>
      </c>
      <c r="B182" s="30" t="n"/>
      <c r="C182" s="30" t="inlineStr">
        <is>
          <t>IT - Software</t>
        </is>
      </c>
      <c r="D182" s="42" t="n">
        <v>-18725</v>
      </c>
      <c r="E182" s="23" t="n">
        <v>-575.91</v>
      </c>
      <c r="F182" s="24" t="n">
        <v>-0.002383</v>
      </c>
      <c r="G182" s="15" t="n"/>
    </row>
    <row r="183">
      <c r="A183" s="12" t="inlineStr">
        <is>
          <t>Titan Company Ltd.25/11/2025</t>
        </is>
      </c>
      <c r="B183" s="30" t="n"/>
      <c r="C183" s="30" t="inlineStr">
        <is>
          <t>Consumer Durables</t>
        </is>
      </c>
      <c r="D183" s="42" t="n">
        <v>-16275</v>
      </c>
      <c r="E183" s="23" t="n">
        <v>-613.39</v>
      </c>
      <c r="F183" s="24" t="n">
        <v>-0.002538</v>
      </c>
      <c r="G183" s="15" t="n"/>
    </row>
    <row r="184">
      <c r="A184" s="12" t="inlineStr">
        <is>
          <t>Max Healthcare Institute Ltd.25/11/2025</t>
        </is>
      </c>
      <c r="B184" s="30" t="n"/>
      <c r="C184" s="30" t="inlineStr">
        <is>
          <t>Healthcare Services</t>
        </is>
      </c>
      <c r="D184" s="42" t="n">
        <v>-55650</v>
      </c>
      <c r="E184" s="23" t="n">
        <v>-643.09</v>
      </c>
      <c r="F184" s="24" t="n">
        <v>-0.002661</v>
      </c>
      <c r="G184" s="15" t="n"/>
    </row>
    <row r="185">
      <c r="A185" s="12" t="inlineStr">
        <is>
          <t>Shriram Finance Ltd.25/11/2025</t>
        </is>
      </c>
      <c r="B185" s="30" t="n"/>
      <c r="C185" s="30" t="inlineStr">
        <is>
          <t>Finance</t>
        </is>
      </c>
      <c r="D185" s="42" t="n">
        <v>-94875</v>
      </c>
      <c r="E185" s="23" t="n">
        <v>-711.09</v>
      </c>
      <c r="F185" s="24" t="n">
        <v>-0.002942</v>
      </c>
      <c r="G185" s="15" t="n"/>
    </row>
    <row r="186">
      <c r="A186" s="12" t="inlineStr">
        <is>
          <t>Page Industries Ltd.25/11/2025</t>
        </is>
      </c>
      <c r="B186" s="30" t="n"/>
      <c r="C186" s="30" t="inlineStr">
        <is>
          <t>Textiles &amp; Apparels</t>
        </is>
      </c>
      <c r="D186" s="42" t="n">
        <v>-1830</v>
      </c>
      <c r="E186" s="23" t="n">
        <v>-744.63</v>
      </c>
      <c r="F186" s="24" t="n">
        <v>-0.003081</v>
      </c>
      <c r="G186" s="15" t="n"/>
    </row>
    <row r="187">
      <c r="A187" s="12" t="inlineStr">
        <is>
          <t>Aurobindo Pharma Ltd.25/11/2025</t>
        </is>
      </c>
      <c r="B187" s="30" t="n"/>
      <c r="C187" s="30" t="inlineStr">
        <is>
          <t>Pharmaceuticals &amp; Biotechnology</t>
        </is>
      </c>
      <c r="D187" s="42" t="n">
        <v>-71500</v>
      </c>
      <c r="E187" s="23" t="n">
        <v>-820.53</v>
      </c>
      <c r="F187" s="24" t="n">
        <v>-0.003395</v>
      </c>
      <c r="G187" s="15" t="n"/>
    </row>
    <row r="188">
      <c r="A188" s="12" t="inlineStr">
        <is>
          <t>Infosys Ltd.25/11/2025</t>
        </is>
      </c>
      <c r="B188" s="30" t="n"/>
      <c r="C188" s="30" t="inlineStr">
        <is>
          <t>IT - Software</t>
        </is>
      </c>
      <c r="D188" s="42" t="n">
        <v>-60000</v>
      </c>
      <c r="E188" s="23" t="n">
        <v>-887.9400000000001</v>
      </c>
      <c r="F188" s="24" t="n">
        <v>-0.003674</v>
      </c>
      <c r="G188" s="15" t="n"/>
    </row>
    <row r="189">
      <c r="A189" s="12" t="inlineStr">
        <is>
          <t>Hindustan Petroleum Corporation Ltd.25/11/2025</t>
        </is>
      </c>
      <c r="B189" s="30" t="n"/>
      <c r="C189" s="30" t="inlineStr">
        <is>
          <t>Petroleum Products</t>
        </is>
      </c>
      <c r="D189" s="42" t="n">
        <v>-192375</v>
      </c>
      <c r="E189" s="23" t="n">
        <v>-911.67</v>
      </c>
      <c r="F189" s="24" t="n">
        <v>-0.003772</v>
      </c>
      <c r="G189" s="15" t="n"/>
    </row>
    <row r="190">
      <c r="A190" s="12" t="inlineStr">
        <is>
          <t>Marico Ltd.25/11/2025</t>
        </is>
      </c>
      <c r="B190" s="30" t="n"/>
      <c r="C190" s="30" t="inlineStr">
        <is>
          <t>Agricultural Food &amp; other Products</t>
        </is>
      </c>
      <c r="D190" s="42" t="n">
        <v>-128400</v>
      </c>
      <c r="E190" s="23" t="n">
        <v>-930.51</v>
      </c>
      <c r="F190" s="24" t="n">
        <v>-0.00385</v>
      </c>
      <c r="G190" s="15" t="n"/>
    </row>
    <row r="191">
      <c r="A191" s="12" t="inlineStr">
        <is>
          <t>Hindalco Industries Ltd.25/11/2025</t>
        </is>
      </c>
      <c r="B191" s="30" t="n"/>
      <c r="C191" s="30" t="inlineStr">
        <is>
          <t>Non - Ferrous Metals</t>
        </is>
      </c>
      <c r="D191" s="42" t="n">
        <v>-116200</v>
      </c>
      <c r="E191" s="23" t="n">
        <v>-991.65</v>
      </c>
      <c r="F191" s="24" t="n">
        <v>-0.004103</v>
      </c>
      <c r="G191" s="15" t="n"/>
    </row>
    <row r="192">
      <c r="A192" s="12" t="inlineStr">
        <is>
          <t>National Aluminium Company Ltd.25/11/2025</t>
        </is>
      </c>
      <c r="B192" s="30" t="n"/>
      <c r="C192" s="30" t="inlineStr">
        <is>
          <t>Non - Ferrous Metals</t>
        </is>
      </c>
      <c r="D192" s="42" t="n">
        <v>-453750</v>
      </c>
      <c r="E192" s="23" t="n">
        <v>-1060.46</v>
      </c>
      <c r="F192" s="24" t="n">
        <v>-0.004388</v>
      </c>
      <c r="G192" s="15" t="n"/>
    </row>
    <row r="193">
      <c r="A193" s="12" t="inlineStr">
        <is>
          <t>Ultratech Cement Ltd.25/11/2025</t>
        </is>
      </c>
      <c r="B193" s="30" t="n"/>
      <c r="C193" s="30" t="inlineStr">
        <is>
          <t>Cement &amp; Cement Products</t>
        </is>
      </c>
      <c r="D193" s="42" t="n">
        <v>-9100</v>
      </c>
      <c r="E193" s="23" t="n">
        <v>-1092.91</v>
      </c>
      <c r="F193" s="24" t="n">
        <v>-0.004522</v>
      </c>
      <c r="G193" s="15" t="n"/>
    </row>
    <row r="194">
      <c r="A194" s="12" t="inlineStr">
        <is>
          <t>Kotak Mahindra Bank Ltd.25/11/2025</t>
        </is>
      </c>
      <c r="B194" s="30" t="n"/>
      <c r="C194" s="30" t="inlineStr">
        <is>
          <t>Banks</t>
        </is>
      </c>
      <c r="D194" s="42" t="n">
        <v>-52000</v>
      </c>
      <c r="E194" s="23" t="n">
        <v>-1100.42</v>
      </c>
      <c r="F194" s="24" t="n">
        <v>-0.004553</v>
      </c>
      <c r="G194" s="15" t="n"/>
    </row>
    <row r="195">
      <c r="A195" s="12" t="inlineStr">
        <is>
          <t>Yes Bank Ltd.25/11/2025</t>
        </is>
      </c>
      <c r="B195" s="30" t="n"/>
      <c r="C195" s="30" t="inlineStr">
        <is>
          <t>Banks</t>
        </is>
      </c>
      <c r="D195" s="42" t="n">
        <v>-4944900</v>
      </c>
      <c r="E195" s="23" t="n">
        <v>-1129.91</v>
      </c>
      <c r="F195" s="24" t="n">
        <v>-0.004675</v>
      </c>
      <c r="G195" s="15" t="n"/>
    </row>
    <row r="196">
      <c r="A196" s="12" t="inlineStr">
        <is>
          <t>Steel Authority of India Ltd.25/11/2025</t>
        </is>
      </c>
      <c r="B196" s="30" t="n"/>
      <c r="C196" s="30" t="inlineStr">
        <is>
          <t>Ferrous Metals</t>
        </is>
      </c>
      <c r="D196" s="42" t="n">
        <v>-907100</v>
      </c>
      <c r="E196" s="23" t="n">
        <v>-1248.62</v>
      </c>
      <c r="F196" s="24" t="n">
        <v>-0.005166</v>
      </c>
      <c r="G196" s="15" t="n"/>
    </row>
    <row r="197">
      <c r="A197" s="12" t="inlineStr">
        <is>
          <t>Sammaan Capital Ltd.25/11/2025</t>
        </is>
      </c>
      <c r="B197" s="30" t="n"/>
      <c r="C197" s="30" t="inlineStr">
        <is>
          <t>Finance</t>
        </is>
      </c>
      <c r="D197" s="42" t="n">
        <v>-679400</v>
      </c>
      <c r="E197" s="23" t="n">
        <v>-1290.45</v>
      </c>
      <c r="F197" s="24" t="n">
        <v>-0.005339</v>
      </c>
      <c r="G197" s="15" t="n"/>
    </row>
    <row r="198">
      <c r="A198" s="12" t="inlineStr">
        <is>
          <t>Jio Financial Services Ltd.25/11/2025</t>
        </is>
      </c>
      <c r="B198" s="30" t="n"/>
      <c r="C198" s="30" t="inlineStr">
        <is>
          <t>Finance</t>
        </is>
      </c>
      <c r="D198" s="42" t="n">
        <v>-446500</v>
      </c>
      <c r="E198" s="23" t="n">
        <v>-1377.45</v>
      </c>
      <c r="F198" s="24" t="n">
        <v>-0.005699</v>
      </c>
      <c r="G198" s="15" t="n"/>
    </row>
    <row r="199">
      <c r="A199" s="12" t="inlineStr">
        <is>
          <t>Mahindra &amp; Mahindra Ltd.25/11/2025</t>
        </is>
      </c>
      <c r="B199" s="30" t="n"/>
      <c r="C199" s="30" t="inlineStr">
        <is>
          <t>Automobiles</t>
        </is>
      </c>
      <c r="D199" s="42" t="n">
        <v>-49400</v>
      </c>
      <c r="E199" s="23" t="n">
        <v>-1734.04</v>
      </c>
      <c r="F199" s="24" t="n">
        <v>-0.007175</v>
      </c>
      <c r="G199" s="15" t="n"/>
    </row>
    <row r="200">
      <c r="A200" s="12" t="inlineStr">
        <is>
          <t>Adani Enterprises Ltd.25/11/2025</t>
        </is>
      </c>
      <c r="B200" s="30" t="n"/>
      <c r="C200" s="30" t="inlineStr">
        <is>
          <t>Metals &amp; Minerals Trading</t>
        </is>
      </c>
      <c r="D200" s="42" t="n">
        <v>-73500</v>
      </c>
      <c r="E200" s="23" t="n">
        <v>-1831.62</v>
      </c>
      <c r="F200" s="24" t="n">
        <v>-0.007579</v>
      </c>
      <c r="G200" s="15" t="n"/>
    </row>
    <row r="201">
      <c r="A201" s="12" t="inlineStr">
        <is>
          <t>Bharat Electronics Ltd.25/11/2025</t>
        </is>
      </c>
      <c r="B201" s="30" t="n"/>
      <c r="C201" s="30" t="inlineStr">
        <is>
          <t>Aerospace &amp; Defense</t>
        </is>
      </c>
      <c r="D201" s="42" t="n">
        <v>-436050</v>
      </c>
      <c r="E201" s="23" t="n">
        <v>-1870.44</v>
      </c>
      <c r="F201" s="24" t="n">
        <v>-0.007739</v>
      </c>
      <c r="G201" s="15" t="n"/>
    </row>
    <row r="202">
      <c r="A202" s="12" t="inlineStr">
        <is>
          <t>Grasim Industries Ltd.25/11/2025</t>
        </is>
      </c>
      <c r="B202" s="30" t="n"/>
      <c r="C202" s="30" t="inlineStr">
        <is>
          <t>Cement &amp; Cement Products</t>
        </is>
      </c>
      <c r="D202" s="42" t="n">
        <v>-69750</v>
      </c>
      <c r="E202" s="23" t="n">
        <v>-2025.61</v>
      </c>
      <c r="F202" s="24" t="n">
        <v>-0.008382000000000001</v>
      </c>
      <c r="G202" s="15" t="n"/>
    </row>
    <row r="203">
      <c r="A203" s="12" t="inlineStr">
        <is>
          <t>IndusInd Bank Ltd.25/11/2025</t>
        </is>
      </c>
      <c r="B203" s="30" t="n"/>
      <c r="C203" s="30" t="inlineStr">
        <is>
          <t>Banks</t>
        </is>
      </c>
      <c r="D203" s="42" t="n">
        <v>-257600</v>
      </c>
      <c r="E203" s="23" t="n">
        <v>-2056.42</v>
      </c>
      <c r="F203" s="24" t="n">
        <v>-0.008508999999999999</v>
      </c>
      <c r="G203" s="15" t="n"/>
    </row>
    <row r="204">
      <c r="A204" s="12" t="inlineStr">
        <is>
          <t>Hindustan Aeronautics Ltd.25/11/2025</t>
        </is>
      </c>
      <c r="B204" s="30" t="n"/>
      <c r="C204" s="30" t="inlineStr">
        <is>
          <t>Aerospace &amp; Defense</t>
        </is>
      </c>
      <c r="D204" s="42" t="n">
        <v>-53400</v>
      </c>
      <c r="E204" s="23" t="n">
        <v>-2516.21</v>
      </c>
      <c r="F204" s="24" t="n">
        <v>-0.010412</v>
      </c>
      <c r="G204" s="15" t="n"/>
    </row>
    <row r="205">
      <c r="A205" s="12" t="inlineStr">
        <is>
          <t>ICICI Bank Ltd.25/11/2025</t>
        </is>
      </c>
      <c r="B205" s="30" t="n"/>
      <c r="C205" s="30" t="inlineStr">
        <is>
          <t>Banks</t>
        </is>
      </c>
      <c r="D205" s="42" t="n">
        <v>-209300</v>
      </c>
      <c r="E205" s="23" t="n">
        <v>-2834.76</v>
      </c>
      <c r="F205" s="24" t="n">
        <v>-0.01173</v>
      </c>
      <c r="G205" s="15" t="n"/>
    </row>
    <row r="206">
      <c r="A206" s="12" t="inlineStr">
        <is>
          <t>State Bank of India25/11/2025</t>
        </is>
      </c>
      <c r="B206" s="30" t="n"/>
      <c r="C206" s="30" t="inlineStr">
        <is>
          <t>Banks</t>
        </is>
      </c>
      <c r="D206" s="42" t="n">
        <v>-351750</v>
      </c>
      <c r="E206" s="23" t="n">
        <v>-3316.47</v>
      </c>
      <c r="F206" s="24" t="n">
        <v>-0.013723</v>
      </c>
      <c r="G206" s="15" t="n"/>
    </row>
    <row r="207">
      <c r="A207" s="12" t="inlineStr">
        <is>
          <t>Eternal Ltd.25/11/2025</t>
        </is>
      </c>
      <c r="B207" s="30" t="n"/>
      <c r="C207" s="30" t="inlineStr">
        <is>
          <t>Retailing</t>
        </is>
      </c>
      <c r="D207" s="42" t="n">
        <v>-1282825</v>
      </c>
      <c r="E207" s="23" t="n">
        <v>-4103.76</v>
      </c>
      <c r="F207" s="24" t="n">
        <v>-0.016981</v>
      </c>
      <c r="G207" s="15" t="n"/>
    </row>
    <row r="208">
      <c r="A208" s="12" t="inlineStr">
        <is>
          <t>Bharti Airtel Ltd.25/11/2025</t>
        </is>
      </c>
      <c r="B208" s="30" t="n"/>
      <c r="C208" s="30" t="inlineStr">
        <is>
          <t>Telecom - Services</t>
        </is>
      </c>
      <c r="D208" s="42" t="n">
        <v>-224675</v>
      </c>
      <c r="E208" s="23" t="n">
        <v>-4645.38</v>
      </c>
      <c r="F208" s="24" t="n">
        <v>-0.019222</v>
      </c>
      <c r="G208" s="15" t="n"/>
    </row>
    <row r="209">
      <c r="A209" s="12" t="inlineStr">
        <is>
          <t>Axis Bank Ltd.25/11/2025</t>
        </is>
      </c>
      <c r="B209" s="30" t="n"/>
      <c r="C209" s="30" t="inlineStr">
        <is>
          <t>Banks</t>
        </is>
      </c>
      <c r="D209" s="42" t="n">
        <v>-451875</v>
      </c>
      <c r="E209" s="23" t="n">
        <v>-5605.96</v>
      </c>
      <c r="F209" s="24" t="n">
        <v>-0.023197</v>
      </c>
      <c r="G209" s="15" t="n"/>
    </row>
    <row r="210">
      <c r="A210" s="12" t="inlineStr">
        <is>
          <t>Vodafone Idea Ltd.25/11/2025</t>
        </is>
      </c>
      <c r="B210" s="30" t="n"/>
      <c r="C210" s="30" t="inlineStr">
        <is>
          <t>Telecom - Services</t>
        </is>
      </c>
      <c r="D210" s="42" t="n">
        <v>-67257975</v>
      </c>
      <c r="E210" s="23" t="n">
        <v>-5905.25</v>
      </c>
      <c r="F210" s="24" t="n">
        <v>-0.024436</v>
      </c>
      <c r="G210" s="15" t="n"/>
    </row>
    <row r="211">
      <c r="A211" s="12" t="inlineStr">
        <is>
          <t>HDFC Bank Ltd.25/11/2025</t>
        </is>
      </c>
      <c r="B211" s="30" t="n"/>
      <c r="C211" s="30" t="inlineStr">
        <is>
          <t>Banks</t>
        </is>
      </c>
      <c r="D211" s="42" t="n">
        <v>-634700</v>
      </c>
      <c r="E211" s="23" t="n">
        <v>-6308.28</v>
      </c>
      <c r="F211" s="24" t="n">
        <v>-0.026103</v>
      </c>
      <c r="G211" s="15" t="n"/>
    </row>
    <row r="212">
      <c r="A212" s="12" t="inlineStr">
        <is>
          <t>Reliance Industries Ltd.25/11/2025</t>
        </is>
      </c>
      <c r="B212" s="30" t="n"/>
      <c r="C212" s="30" t="inlineStr">
        <is>
          <t>Petroleum Products</t>
        </is>
      </c>
      <c r="D212" s="42" t="n">
        <v>-443500</v>
      </c>
      <c r="E212" s="23" t="n">
        <v>-6634.76</v>
      </c>
      <c r="F212" s="24" t="n">
        <v>-0.027454</v>
      </c>
      <c r="G212" s="15" t="n"/>
    </row>
    <row r="213">
      <c r="A213" s="16" t="inlineStr">
        <is>
          <t>Sub Total</t>
        </is>
      </c>
      <c r="B213" s="31" t="n"/>
      <c r="C213" s="31" t="n"/>
      <c r="D213" s="17" t="n"/>
      <c r="E213" s="43" t="n">
        <v>-82343.06</v>
      </c>
      <c r="F213" s="44" t="n">
        <v>-0.340687</v>
      </c>
      <c r="G213" s="20" t="n"/>
    </row>
    <row r="214">
      <c r="A214" s="12" t="n"/>
      <c r="B214" s="30" t="n"/>
      <c r="C214" s="30" t="n"/>
      <c r="D214" s="13" t="n"/>
      <c r="E214" s="14" t="n"/>
      <c r="F214" s="15" t="n"/>
      <c r="G214" s="15" t="n"/>
    </row>
    <row r="215">
      <c r="A215" s="12" t="n"/>
      <c r="B215" s="30" t="n"/>
      <c r="C215" s="30" t="n"/>
      <c r="D215" s="13" t="n"/>
      <c r="E215" s="14" t="n"/>
      <c r="F215" s="15" t="n"/>
      <c r="G215" s="15" t="n"/>
    </row>
    <row r="216">
      <c r="A216" s="16" t="inlineStr">
        <is>
          <t>(b) Exchange Traded Commodity Derivatives</t>
        </is>
      </c>
      <c r="B216" s="30" t="n"/>
      <c r="C216" s="30" t="n"/>
      <c r="D216" s="13" t="n"/>
      <c r="E216" s="14" t="n"/>
      <c r="F216" s="15" t="n"/>
      <c r="G216" s="15" t="n"/>
    </row>
    <row r="217">
      <c r="A217" s="12" t="inlineStr">
        <is>
          <t>GOLD-05Dec2025-MCX</t>
        </is>
      </c>
      <c r="B217" s="30" t="n">
        <v>6000050</v>
      </c>
      <c r="C217" s="30" t="n"/>
      <c r="D217" s="42" t="n">
        <v>-9300</v>
      </c>
      <c r="E217" s="23" t="n">
        <v>-11310.66</v>
      </c>
      <c r="F217" s="24" t="n">
        <v>-0.046804</v>
      </c>
      <c r="G217" s="15" t="n"/>
    </row>
    <row r="218">
      <c r="A218" s="12" t="inlineStr">
        <is>
          <t>SILVER-05Mar2026-MCX</t>
        </is>
      </c>
      <c r="B218" s="30" t="n">
        <v>6000057</v>
      </c>
      <c r="C218" s="30" t="n"/>
      <c r="D218" s="42" t="n">
        <v>-5160</v>
      </c>
      <c r="E218" s="23" t="n">
        <v>-7798.82</v>
      </c>
      <c r="F218" s="24" t="n">
        <v>-0.032272</v>
      </c>
      <c r="G218" s="15" t="n"/>
    </row>
    <row r="219">
      <c r="A219" s="12" t="inlineStr">
        <is>
          <t>GOLDMINI-05Dec2025-MCX</t>
        </is>
      </c>
      <c r="B219" s="30" t="n">
        <v>6000059</v>
      </c>
      <c r="C219" s="30" t="n"/>
      <c r="D219" s="42" t="n">
        <v>-5690</v>
      </c>
      <c r="E219" s="23" t="n">
        <v>-6922.45</v>
      </c>
      <c r="F219" s="24" t="n">
        <v>-0.028645</v>
      </c>
      <c r="G219" s="15" t="n"/>
    </row>
    <row r="220">
      <c r="A220" s="12" t="inlineStr">
        <is>
          <t>GOLDMINI-05Nov2025-MCX</t>
        </is>
      </c>
      <c r="B220" s="30" t="n">
        <v>6000058</v>
      </c>
      <c r="C220" s="30" t="n"/>
      <c r="D220" s="13" t="n">
        <v>1080</v>
      </c>
      <c r="E220" s="14" t="n">
        <v>1299.46</v>
      </c>
      <c r="F220" s="15" t="n">
        <v>0.005377</v>
      </c>
      <c r="G220" s="15" t="n"/>
    </row>
    <row r="221">
      <c r="A221" s="12" t="inlineStr">
        <is>
          <t>SILVER-05Dec2025-MCX</t>
        </is>
      </c>
      <c r="B221" s="30" t="n">
        <v>6000056</v>
      </c>
      <c r="C221" s="30" t="n"/>
      <c r="D221" s="13" t="n">
        <v>5160</v>
      </c>
      <c r="E221" s="14" t="n">
        <v>7706.46</v>
      </c>
      <c r="F221" s="15" t="n">
        <v>0.03189</v>
      </c>
      <c r="G221" s="15" t="n"/>
    </row>
    <row r="222">
      <c r="A222" s="16" t="inlineStr">
        <is>
          <t>Sub Total</t>
        </is>
      </c>
      <c r="B222" s="31" t="n"/>
      <c r="C222" s="31" t="n"/>
      <c r="D222" s="17" t="n"/>
      <c r="E222" s="43" t="n">
        <v>-17026.01</v>
      </c>
      <c r="F222" s="44" t="n">
        <v>-0.07049999999999999</v>
      </c>
      <c r="G222" s="15" t="n"/>
      <c r="H222" s="2" t="n"/>
    </row>
    <row r="223">
      <c r="A223" s="12" t="n"/>
      <c r="B223" s="30" t="n"/>
      <c r="C223" s="30" t="n"/>
      <c r="D223" s="13" t="n"/>
      <c r="E223" s="14" t="n"/>
      <c r="F223" s="15" t="n"/>
      <c r="G223" s="15" t="n"/>
    </row>
    <row r="224">
      <c r="A224" s="21" t="inlineStr">
        <is>
          <t>TOTAL</t>
        </is>
      </c>
      <c r="B224" s="32" t="n"/>
      <c r="C224" s="32" t="n"/>
      <c r="D224" s="22" t="n"/>
      <c r="E224" s="45" t="n">
        <v>-99369.06999999999</v>
      </c>
      <c r="F224" s="46" t="n">
        <v>-0.411187</v>
      </c>
      <c r="G224" s="20" t="n"/>
    </row>
    <row r="225">
      <c r="A225" s="12" t="n"/>
      <c r="B225" s="30" t="n"/>
      <c r="C225" s="30" t="n"/>
      <c r="D225" s="13" t="n"/>
      <c r="E225" s="14" t="n"/>
      <c r="F225" s="15" t="n"/>
      <c r="G225" s="15" t="n"/>
    </row>
    <row r="226">
      <c r="A226" s="16" t="inlineStr">
        <is>
          <t>Debt Instruments</t>
        </is>
      </c>
      <c r="B226" s="30" t="n"/>
      <c r="C226" s="30" t="n"/>
      <c r="D226" s="13" t="n"/>
      <c r="E226" s="14" t="n"/>
      <c r="F226" s="15" t="n"/>
      <c r="G226" s="15" t="n"/>
    </row>
    <row r="227">
      <c r="A227" s="16" t="inlineStr">
        <is>
          <t>(a)Listed / Awaiting listing on stock Exchanges</t>
        </is>
      </c>
      <c r="B227" s="30" t="n"/>
      <c r="C227" s="30" t="n"/>
      <c r="D227" s="13" t="n"/>
      <c r="E227" s="14" t="n"/>
      <c r="F227" s="15" t="n"/>
      <c r="G227" s="15" t="n"/>
    </row>
    <row r="228">
      <c r="A228" s="12" t="inlineStr">
        <is>
          <t>7.62% NABARD NCD SR 24H RED 10-05-2029**</t>
        </is>
      </c>
      <c r="B228" s="30" t="inlineStr">
        <is>
          <t>INE261F08EH1</t>
        </is>
      </c>
      <c r="C228" s="30" t="inlineStr">
        <is>
          <t>CRISIL AAA</t>
        </is>
      </c>
      <c r="D228" s="13" t="n">
        <v>10000000</v>
      </c>
      <c r="E228" s="14" t="n">
        <v>10248.44</v>
      </c>
      <c r="F228" s="15" t="n">
        <v>0.042408</v>
      </c>
      <c r="G228" s="15" t="n">
        <v>0.067826</v>
      </c>
    </row>
    <row r="229">
      <c r="A229" s="12" t="inlineStr">
        <is>
          <t>7.53% NABARD NCD SR 25E RED 24-03-28</t>
        </is>
      </c>
      <c r="B229" s="30" t="inlineStr">
        <is>
          <t>INE261F08EM1</t>
        </is>
      </c>
      <c r="C229" s="30" t="inlineStr">
        <is>
          <t>ICRA AAA</t>
        </is>
      </c>
      <c r="D229" s="13" t="n">
        <v>7500000</v>
      </c>
      <c r="E229" s="14" t="n">
        <v>7638.95</v>
      </c>
      <c r="F229" s="15" t="n">
        <v>0.03161</v>
      </c>
      <c r="G229" s="15" t="n">
        <v>0.0664</v>
      </c>
    </row>
    <row r="230">
      <c r="A230" s="12" t="inlineStr">
        <is>
          <t>8.3333%HDB FIN SR 213 A1 NCD 06-08-27**</t>
        </is>
      </c>
      <c r="B230" s="30" t="inlineStr">
        <is>
          <t>INE756I07FA8</t>
        </is>
      </c>
      <c r="C230" s="30" t="inlineStr">
        <is>
          <t>CRISIL AAA</t>
        </is>
      </c>
      <c r="D230" s="13" t="n">
        <v>7500000</v>
      </c>
      <c r="E230" s="14" t="n">
        <v>7634</v>
      </c>
      <c r="F230" s="15" t="n">
        <v>0.03159</v>
      </c>
      <c r="G230" s="15" t="n">
        <v>0.07185</v>
      </c>
    </row>
    <row r="231">
      <c r="A231" s="12" t="inlineStr">
        <is>
          <t>7.1104% ADITYA BIRLA HSG SR D1 R30-07-27**</t>
        </is>
      </c>
      <c r="B231" s="30" t="inlineStr">
        <is>
          <t>INE831R07607</t>
        </is>
      </c>
      <c r="C231" s="30" t="inlineStr">
        <is>
          <t>CRISIL AAA</t>
        </is>
      </c>
      <c r="D231" s="13" t="n">
        <v>7500000</v>
      </c>
      <c r="E231" s="14" t="n">
        <v>7502.5</v>
      </c>
      <c r="F231" s="15" t="n">
        <v>0.031046</v>
      </c>
      <c r="G231" s="15" t="n">
        <v>0.07098</v>
      </c>
    </row>
    <row r="232">
      <c r="A232" s="12" t="inlineStr">
        <is>
          <t>8.20% ADITYA BIRLA HSG SR L1 R19-05-2027**</t>
        </is>
      </c>
      <c r="B232" s="30" t="inlineStr">
        <is>
          <t>INE831R07441</t>
        </is>
      </c>
      <c r="C232" s="30" t="inlineStr">
        <is>
          <t>ICRA AAA</t>
        </is>
      </c>
      <c r="D232" s="13" t="n">
        <v>5000000</v>
      </c>
      <c r="E232" s="14" t="n">
        <v>5078.25</v>
      </c>
      <c r="F232" s="15" t="n">
        <v>0.021014</v>
      </c>
      <c r="G232" s="15" t="n">
        <v>0.07073</v>
      </c>
    </row>
    <row r="233">
      <c r="A233" s="12" t="inlineStr">
        <is>
          <t>7.75% TATA CAP HSG FIN SR A 18-05-2027**</t>
        </is>
      </c>
      <c r="B233" s="30" t="inlineStr">
        <is>
          <t>INE033L07HQ8</t>
        </is>
      </c>
      <c r="C233" s="30" t="inlineStr">
        <is>
          <t>CRISIL AAA</t>
        </is>
      </c>
      <c r="D233" s="13" t="n">
        <v>5000000</v>
      </c>
      <c r="E233" s="14" t="n">
        <v>5061</v>
      </c>
      <c r="F233" s="15" t="n">
        <v>0.020943</v>
      </c>
      <c r="G233" s="15" t="n">
        <v>0.06845</v>
      </c>
    </row>
    <row r="234">
      <c r="A234" s="12" t="inlineStr">
        <is>
          <t>7.35%BHARTI TELECO SRXXV 15-10-27**</t>
        </is>
      </c>
      <c r="B234" s="30" t="inlineStr">
        <is>
          <t>INE403D08272</t>
        </is>
      </c>
      <c r="C234" s="30" t="inlineStr">
        <is>
          <t>CRISIL AAA</t>
        </is>
      </c>
      <c r="D234" s="13" t="n">
        <v>5000000</v>
      </c>
      <c r="E234" s="14" t="n">
        <v>5005.84</v>
      </c>
      <c r="F234" s="15" t="n">
        <v>0.020714</v>
      </c>
      <c r="G234" s="15" t="n">
        <v>0.07277400000000001</v>
      </c>
    </row>
    <row r="235">
      <c r="A235" s="12" t="inlineStr">
        <is>
          <t>7.2959% ADITYA BIRLA CAP 15-09-28**</t>
        </is>
      </c>
      <c r="B235" s="30" t="inlineStr">
        <is>
          <t>INE674K07069</t>
        </is>
      </c>
      <c r="C235" s="30" t="inlineStr">
        <is>
          <t>CRISIL AAA</t>
        </is>
      </c>
      <c r="D235" s="13" t="n">
        <v>5000000</v>
      </c>
      <c r="E235" s="14" t="n">
        <v>4998.03</v>
      </c>
      <c r="F235" s="15" t="n">
        <v>0.020682</v>
      </c>
      <c r="G235" s="15" t="n">
        <v>0.073145</v>
      </c>
    </row>
    <row r="236">
      <c r="A236" s="12" t="inlineStr">
        <is>
          <t>6.80% AXIS FIN LTD NCD R 18-11-26**</t>
        </is>
      </c>
      <c r="B236" s="30" t="inlineStr">
        <is>
          <t>INE891K07721</t>
        </is>
      </c>
      <c r="C236" s="30" t="inlineStr">
        <is>
          <t>CRISIL AAA</t>
        </is>
      </c>
      <c r="D236" s="13" t="n">
        <v>4500000</v>
      </c>
      <c r="E236" s="14" t="n">
        <v>4487.9</v>
      </c>
      <c r="F236" s="15" t="n">
        <v>0.018571</v>
      </c>
      <c r="G236" s="15" t="n">
        <v>0.07065</v>
      </c>
    </row>
    <row r="237">
      <c r="A237" s="12" t="inlineStr">
        <is>
          <t>8.0359% KOTAK MAH INVEST NCD R 06-10-26**</t>
        </is>
      </c>
      <c r="B237" s="30" t="inlineStr">
        <is>
          <t>INE975F07IM9</t>
        </is>
      </c>
      <c r="C237" s="30" t="inlineStr">
        <is>
          <t>CRISIL AAA</t>
        </is>
      </c>
      <c r="D237" s="13" t="n">
        <v>3500000</v>
      </c>
      <c r="E237" s="14" t="n">
        <v>3532.21</v>
      </c>
      <c r="F237" s="15" t="n">
        <v>0.014616</v>
      </c>
      <c r="G237" s="15" t="n">
        <v>0.069587</v>
      </c>
    </row>
    <row r="238">
      <c r="A238" s="12" t="inlineStr">
        <is>
          <t>7.92% ADITYA BIRLA CAP NCD RED 27-12-27**</t>
        </is>
      </c>
      <c r="B238" s="30" t="inlineStr">
        <is>
          <t>INE860H07IG1</t>
        </is>
      </c>
      <c r="C238" s="30" t="inlineStr">
        <is>
          <t>ICRA AAA</t>
        </is>
      </c>
      <c r="D238" s="13" t="n">
        <v>3000000</v>
      </c>
      <c r="E238" s="14" t="n">
        <v>3039.46</v>
      </c>
      <c r="F238" s="15" t="n">
        <v>0.012577</v>
      </c>
      <c r="G238" s="15" t="n">
        <v>0.0722</v>
      </c>
    </row>
    <row r="239">
      <c r="A239" s="12" t="inlineStr">
        <is>
          <t>7.59% SIDBI NCD SR IX RED 10-02-2026**</t>
        </is>
      </c>
      <c r="B239" s="30" t="inlineStr">
        <is>
          <t>INE556F08KG3</t>
        </is>
      </c>
      <c r="C239" s="30" t="inlineStr">
        <is>
          <t>CRISIL AAA</t>
        </is>
      </c>
      <c r="D239" s="13" t="n">
        <v>3000000</v>
      </c>
      <c r="E239" s="14" t="n">
        <v>3009.69</v>
      </c>
      <c r="F239" s="15" t="n">
        <v>0.012454</v>
      </c>
      <c r="G239" s="15" t="n">
        <v>0.06279800000000001</v>
      </c>
    </row>
    <row r="240">
      <c r="A240" s="12" t="inlineStr">
        <is>
          <t>8.35% IRFC NCD RED 13-03-2029**</t>
        </is>
      </c>
      <c r="B240" s="30" t="inlineStr">
        <is>
          <t>INE053F07BC1</t>
        </is>
      </c>
      <c r="C240" s="30" t="inlineStr">
        <is>
          <t>CRISIL AAA</t>
        </is>
      </c>
      <c r="D240" s="13" t="n">
        <v>2500000</v>
      </c>
      <c r="E240" s="14" t="n">
        <v>2620.67</v>
      </c>
      <c r="F240" s="15" t="n">
        <v>0.010844</v>
      </c>
      <c r="G240" s="15" t="n">
        <v>0.067125</v>
      </c>
    </row>
    <row r="241">
      <c r="A241" s="12" t="inlineStr">
        <is>
          <t>7.5% IRFC NCD RED 07-09-2029**</t>
        </is>
      </c>
      <c r="B241" s="30" t="inlineStr">
        <is>
          <t>INE053F07BW9</t>
        </is>
      </c>
      <c r="C241" s="30" t="inlineStr">
        <is>
          <t>CRISIL AAA</t>
        </is>
      </c>
      <c r="D241" s="13" t="n">
        <v>2500000</v>
      </c>
      <c r="E241" s="14" t="n">
        <v>2562.42</v>
      </c>
      <c r="F241" s="15" t="n">
        <v>0.010603</v>
      </c>
      <c r="G241" s="15" t="n">
        <v>0.067375</v>
      </c>
    </row>
    <row r="242">
      <c r="A242" s="12" t="inlineStr">
        <is>
          <t>8.00% BAJAJ FINANCE NCD RD 17-10-28**</t>
        </is>
      </c>
      <c r="B242" s="30" t="inlineStr">
        <is>
          <t>INE296A07SQ1</t>
        </is>
      </c>
      <c r="C242" s="30" t="inlineStr">
        <is>
          <t>CRISIL AAA</t>
        </is>
      </c>
      <c r="D242" s="13" t="n">
        <v>2500000</v>
      </c>
      <c r="E242" s="14" t="n">
        <v>2556.3</v>
      </c>
      <c r="F242" s="15" t="n">
        <v>0.010578</v>
      </c>
      <c r="G242" s="15" t="n">
        <v>0.07124999999999999</v>
      </c>
    </row>
    <row r="243">
      <c r="A243" s="12" t="inlineStr">
        <is>
          <t>7.49% SIDBI SR VIII NCD RED 11-06-2029</t>
        </is>
      </c>
      <c r="B243" s="30" t="inlineStr">
        <is>
          <t>INE556F08KX8</t>
        </is>
      </c>
      <c r="C243" s="30" t="inlineStr">
        <is>
          <t>CRISIL AAA</t>
        </is>
      </c>
      <c r="D243" s="13" t="n">
        <v>2500000</v>
      </c>
      <c r="E243" s="14" t="n">
        <v>2552.93</v>
      </c>
      <c r="F243" s="15" t="n">
        <v>0.010564</v>
      </c>
      <c r="G243" s="15" t="n">
        <v>0.0679</v>
      </c>
    </row>
    <row r="244">
      <c r="A244" s="12" t="inlineStr">
        <is>
          <t>8.1701% ABHFL SR D1 NCD 25-08-27**</t>
        </is>
      </c>
      <c r="B244" s="30" t="inlineStr">
        <is>
          <t>INE831R07466</t>
        </is>
      </c>
      <c r="C244" s="30" t="inlineStr">
        <is>
          <t>ICRA AAA</t>
        </is>
      </c>
      <c r="D244" s="13" t="n">
        <v>2500000</v>
      </c>
      <c r="E244" s="14" t="n">
        <v>2543.33</v>
      </c>
      <c r="F244" s="15" t="n">
        <v>0.010524</v>
      </c>
      <c r="G244" s="15" t="n">
        <v>0.07098</v>
      </c>
    </row>
    <row r="245">
      <c r="A245" s="12" t="inlineStr">
        <is>
          <t>7.79% SIDBI NCD SR IV NCD RED 19-04-2027**</t>
        </is>
      </c>
      <c r="B245" s="30" t="inlineStr">
        <is>
          <t>INE556F08KK5</t>
        </is>
      </c>
      <c r="C245" s="30" t="inlineStr">
        <is>
          <t>CRISIL AAA</t>
        </is>
      </c>
      <c r="D245" s="13" t="n">
        <v>2500000</v>
      </c>
      <c r="E245" s="14" t="n">
        <v>2539.91</v>
      </c>
      <c r="F245" s="15" t="n">
        <v>0.01051</v>
      </c>
      <c r="G245" s="15" t="n">
        <v>0.06645</v>
      </c>
    </row>
    <row r="246">
      <c r="A246" s="12" t="inlineStr">
        <is>
          <t>7.3382% KOTAK MAHINDRA INV NCD 28-11-28**</t>
        </is>
      </c>
      <c r="B246" s="30" t="inlineStr">
        <is>
          <t>INE975F07IV0</t>
        </is>
      </c>
      <c r="C246" s="30" t="inlineStr">
        <is>
          <t>CRISIL AAA</t>
        </is>
      </c>
      <c r="D246" s="13" t="n">
        <v>2500000</v>
      </c>
      <c r="E246" s="14" t="n">
        <v>2507.56</v>
      </c>
      <c r="F246" s="15" t="n">
        <v>0.010376</v>
      </c>
      <c r="G246" s="15" t="n">
        <v>0.072293</v>
      </c>
    </row>
    <row r="247">
      <c r="A247" s="12" t="inlineStr">
        <is>
          <t>6.90% LIC HOUSING FIN TR 456 R 17-09-27**</t>
        </is>
      </c>
      <c r="B247" s="30" t="inlineStr">
        <is>
          <t>INE115A07RH4</t>
        </is>
      </c>
      <c r="C247" s="30" t="inlineStr">
        <is>
          <t>CRISIL AAA</t>
        </is>
      </c>
      <c r="D247" s="13" t="n">
        <v>2500000</v>
      </c>
      <c r="E247" s="14" t="n">
        <v>2504.31</v>
      </c>
      <c r="F247" s="15" t="n">
        <v>0.010363</v>
      </c>
      <c r="G247" s="15" t="n">
        <v>0.06784999999999999</v>
      </c>
    </row>
    <row r="248">
      <c r="A248" s="12" t="inlineStr">
        <is>
          <t>8.33% ADITYA BIRLA CAP SR L1 NCD19-05-27**</t>
        </is>
      </c>
      <c r="B248" s="30" t="inlineStr">
        <is>
          <t>INE860H07IY4</t>
        </is>
      </c>
      <c r="C248" s="30" t="inlineStr">
        <is>
          <t>ICRA AAA</t>
        </is>
      </c>
      <c r="D248" s="13" t="n">
        <v>1500000</v>
      </c>
      <c r="E248" s="14" t="n">
        <v>1524.8</v>
      </c>
      <c r="F248" s="15" t="n">
        <v>0.00631</v>
      </c>
      <c r="G248" s="15" t="n">
        <v>0.07140000000000001</v>
      </c>
    </row>
    <row r="249">
      <c r="A249" s="12" t="inlineStr">
        <is>
          <t>7.50% NABARD NCD SR 24A RED 31-08-2026**</t>
        </is>
      </c>
      <c r="B249" s="30" t="inlineStr">
        <is>
          <t>INE261F08EA6</t>
        </is>
      </c>
      <c r="C249" s="30" t="inlineStr">
        <is>
          <t>CRISIL AAA</t>
        </is>
      </c>
      <c r="D249" s="13" t="n">
        <v>1500000</v>
      </c>
      <c r="E249" s="14" t="n">
        <v>1509.15</v>
      </c>
      <c r="F249" s="15" t="n">
        <v>0.006245</v>
      </c>
      <c r="G249" s="15" t="n">
        <v>0.0664</v>
      </c>
    </row>
    <row r="250">
      <c r="A250" s="12" t="inlineStr">
        <is>
          <t>7.8445% TATA CAP HSG FIN SR A 18-09-2026**</t>
        </is>
      </c>
      <c r="B250" s="30" t="inlineStr">
        <is>
          <t>INE033L07IC6</t>
        </is>
      </c>
      <c r="C250" s="30" t="inlineStr">
        <is>
          <t>CRISIL AAA</t>
        </is>
      </c>
      <c r="D250" s="13" t="n">
        <v>500000</v>
      </c>
      <c r="E250" s="14" t="n">
        <v>504.59</v>
      </c>
      <c r="F250" s="15" t="n">
        <v>0.002088</v>
      </c>
      <c r="G250" s="15" t="n">
        <v>0.06715</v>
      </c>
    </row>
    <row r="251">
      <c r="A251" s="12" t="inlineStr">
        <is>
          <t>8% ADITYA BIRLA CAP SR I RED 09-10-2026**</t>
        </is>
      </c>
      <c r="B251" s="30" t="inlineStr">
        <is>
          <t>INE860H07IQ0</t>
        </is>
      </c>
      <c r="C251" s="30" t="inlineStr">
        <is>
          <t>ICRA AAA</t>
        </is>
      </c>
      <c r="D251" s="13" t="n">
        <v>500000</v>
      </c>
      <c r="E251" s="14" t="n">
        <v>504.06</v>
      </c>
      <c r="F251" s="15" t="n">
        <v>0.002086</v>
      </c>
      <c r="G251" s="15" t="n">
        <v>0.0704</v>
      </c>
    </row>
    <row r="252">
      <c r="A252" s="12" t="inlineStr">
        <is>
          <t>7.865% LIC HSG FIN LT TR443 NCD 20-08-26**</t>
        </is>
      </c>
      <c r="B252" s="30" t="inlineStr">
        <is>
          <t>INE115A07QT1</t>
        </is>
      </c>
      <c r="C252" s="30" t="inlineStr">
        <is>
          <t>CRISIL AAA</t>
        </is>
      </c>
      <c r="D252" s="13" t="n">
        <v>500000</v>
      </c>
      <c r="E252" s="14" t="n">
        <v>504.04</v>
      </c>
      <c r="F252" s="15" t="n">
        <v>0.002086</v>
      </c>
      <c r="G252" s="15" t="n">
        <v>0.06695</v>
      </c>
    </row>
    <row r="253">
      <c r="A253" s="12" t="inlineStr">
        <is>
          <t>7.40% NABARD NCD RED 30-01-2026**</t>
        </is>
      </c>
      <c r="B253" s="30" t="inlineStr">
        <is>
          <t>INE261F08DO9</t>
        </is>
      </c>
      <c r="C253" s="30" t="inlineStr">
        <is>
          <t>CRISIL AAA</t>
        </is>
      </c>
      <c r="D253" s="13" t="n">
        <v>500000</v>
      </c>
      <c r="E253" s="14" t="n">
        <v>501.03</v>
      </c>
      <c r="F253" s="15" t="n">
        <v>0.002073</v>
      </c>
      <c r="G253" s="15" t="n">
        <v>0.06205</v>
      </c>
    </row>
    <row r="254">
      <c r="A254" s="12" t="inlineStr">
        <is>
          <t>7.90% BAJAJ FIN LTD NCD RED 17-11-2025**</t>
        </is>
      </c>
      <c r="B254" s="30" t="inlineStr">
        <is>
          <t>INE296A07SF4</t>
        </is>
      </c>
      <c r="C254" s="30" t="inlineStr">
        <is>
          <t>CRISIL AAA</t>
        </is>
      </c>
      <c r="D254" s="13" t="n">
        <v>500000</v>
      </c>
      <c r="E254" s="14" t="n">
        <v>500.21</v>
      </c>
      <c r="F254" s="15" t="n">
        <v>0.00207</v>
      </c>
      <c r="G254" s="15" t="n">
        <v>0.064646</v>
      </c>
    </row>
    <row r="255">
      <c r="A255" s="12" t="inlineStr">
        <is>
          <t>6.35% HDB FIN A1 FX 169 RED 11-09-26**</t>
        </is>
      </c>
      <c r="B255" s="30" t="inlineStr">
        <is>
          <t>INE756I07DX5</t>
        </is>
      </c>
      <c r="C255" s="30" t="inlineStr">
        <is>
          <t>CRISIL AAA</t>
        </is>
      </c>
      <c r="D255" s="13" t="n">
        <v>500000</v>
      </c>
      <c r="E255" s="14" t="n">
        <v>497.02</v>
      </c>
      <c r="F255" s="15" t="n">
        <v>0.002057</v>
      </c>
      <c r="G255" s="15" t="n">
        <v>0.07024900000000001</v>
      </c>
    </row>
    <row r="256">
      <c r="A256" s="12" t="inlineStr">
        <is>
          <t>7.74% LIC HSG TR448 NCD 22-10-27**</t>
        </is>
      </c>
      <c r="B256" s="30" t="inlineStr">
        <is>
          <t>INE115A07QZ8</t>
        </is>
      </c>
      <c r="C256" s="30" t="inlineStr">
        <is>
          <t>CRISIL AAA</t>
        </is>
      </c>
      <c r="D256" s="13" t="n">
        <v>200000</v>
      </c>
      <c r="E256" s="14" t="n">
        <v>203.35</v>
      </c>
      <c r="F256" s="15" t="n">
        <v>0.000841</v>
      </c>
      <c r="G256" s="15" t="n">
        <v>0.068</v>
      </c>
    </row>
    <row r="257">
      <c r="A257" s="12" t="inlineStr">
        <is>
          <t>7.8989% ADITYA BIRLA HSG SR K2 08-06-27**</t>
        </is>
      </c>
      <c r="B257" s="30" t="inlineStr">
        <is>
          <t>INE831R07557</t>
        </is>
      </c>
      <c r="C257" s="30" t="inlineStr">
        <is>
          <t>CRISIL AAA</t>
        </is>
      </c>
      <c r="D257" s="13" t="n">
        <v>200000</v>
      </c>
      <c r="E257" s="14" t="n">
        <v>202.29</v>
      </c>
      <c r="F257" s="15" t="n">
        <v>0.000837</v>
      </c>
      <c r="G257" s="15" t="n">
        <v>0.07073</v>
      </c>
    </row>
    <row r="258">
      <c r="A258" s="16" t="inlineStr">
        <is>
          <t>Sub Total</t>
        </is>
      </c>
      <c r="B258" s="31" t="n"/>
      <c r="C258" s="31" t="n"/>
      <c r="D258" s="17" t="n"/>
      <c r="E258" s="37" t="n">
        <v>94074.24000000001</v>
      </c>
      <c r="F258" s="38" t="n">
        <v>0.389267</v>
      </c>
      <c r="G258" s="20" t="n"/>
    </row>
    <row r="259">
      <c r="A259" s="12" t="n"/>
      <c r="B259" s="30" t="n"/>
      <c r="C259" s="30" t="n"/>
      <c r="D259" s="13" t="n"/>
      <c r="E259" s="14" t="n"/>
      <c r="F259" s="15" t="n"/>
      <c r="G259" s="15" t="n"/>
    </row>
    <row r="260">
      <c r="A260" s="16" t="inlineStr">
        <is>
          <t>Government Securities</t>
        </is>
      </c>
      <c r="B260" s="30" t="n"/>
      <c r="C260" s="30" t="n"/>
      <c r="D260" s="13" t="n"/>
      <c r="E260" s="14" t="n"/>
      <c r="F260" s="15" t="n"/>
      <c r="G260" s="15" t="n"/>
    </row>
    <row r="261">
      <c r="A261" s="12" t="inlineStr">
        <is>
          <t>7.38% GOVT OF INDIA RED 20-06-2027</t>
        </is>
      </c>
      <c r="B261" s="30" t="inlineStr">
        <is>
          <t>IN0020220037</t>
        </is>
      </c>
      <c r="C261" s="30" t="inlineStr">
        <is>
          <t>SOVEREIGN</t>
        </is>
      </c>
      <c r="D261" s="13" t="n">
        <v>6500000</v>
      </c>
      <c r="E261" s="14" t="n">
        <v>6666.27</v>
      </c>
      <c r="F261" s="15" t="n">
        <v>0.027585</v>
      </c>
      <c r="G261" s="15" t="n">
        <v>0.05795</v>
      </c>
    </row>
    <row r="262">
      <c r="A262" s="12" t="inlineStr">
        <is>
          <t>7.26% GOVT OF INDIA RED 06-02-2033</t>
        </is>
      </c>
      <c r="B262" s="30" t="inlineStr">
        <is>
          <t>IN0020220151</t>
        </is>
      </c>
      <c r="C262" s="30" t="inlineStr">
        <is>
          <t>SOVEREIGN</t>
        </is>
      </c>
      <c r="D262" s="13" t="n">
        <v>5000000</v>
      </c>
      <c r="E262" s="14" t="n">
        <v>5192.63</v>
      </c>
      <c r="F262" s="15" t="n">
        <v>0.021487</v>
      </c>
      <c r="G262" s="15" t="n">
        <v>0.0669</v>
      </c>
    </row>
    <row r="263">
      <c r="A263" s="12" t="inlineStr">
        <is>
          <t>7.06% GOVT OF INDIA RED 10-04-2028</t>
        </is>
      </c>
      <c r="B263" s="30" t="inlineStr">
        <is>
          <t>IN0020230010</t>
        </is>
      </c>
      <c r="C263" s="30" t="inlineStr">
        <is>
          <t>SOVEREIGN</t>
        </is>
      </c>
      <c r="D263" s="13" t="n">
        <v>4500000</v>
      </c>
      <c r="E263" s="14" t="n">
        <v>4629.02</v>
      </c>
      <c r="F263" s="15" t="n">
        <v>0.019155</v>
      </c>
      <c r="G263" s="15" t="n">
        <v>0.058653</v>
      </c>
    </row>
    <row r="264">
      <c r="A264" s="12" t="inlineStr">
        <is>
          <t>6.54% GOVT OF INDIA RED 17-01-2032</t>
        </is>
      </c>
      <c r="B264" s="30" t="inlineStr">
        <is>
          <t>IN0020210244</t>
        </is>
      </c>
      <c r="C264" s="30" t="inlineStr">
        <is>
          <t>SOVEREIGN</t>
        </is>
      </c>
      <c r="D264" s="13" t="n">
        <v>2500000</v>
      </c>
      <c r="E264" s="14" t="n">
        <v>2511.76</v>
      </c>
      <c r="F264" s="15" t="n">
        <v>0.010394</v>
      </c>
      <c r="G264" s="15" t="n">
        <v>0.065482</v>
      </c>
    </row>
    <row r="265">
      <c r="A265" s="16" t="inlineStr">
        <is>
          <t>Sub Total</t>
        </is>
      </c>
      <c r="B265" s="31" t="n"/>
      <c r="C265" s="31" t="n"/>
      <c r="D265" s="17" t="n"/>
      <c r="E265" s="37" t="n">
        <v>18999.68</v>
      </c>
      <c r="F265" s="38" t="n">
        <v>0.078621</v>
      </c>
      <c r="G265" s="20" t="n"/>
    </row>
    <row r="266">
      <c r="A266" s="12" t="n"/>
      <c r="B266" s="30" t="n"/>
      <c r="C266" s="30" t="n"/>
      <c r="D266" s="13" t="n"/>
      <c r="E266" s="14" t="n"/>
      <c r="F266" s="15" t="n"/>
      <c r="G266" s="15" t="n"/>
    </row>
    <row r="267">
      <c r="A267" s="16" t="inlineStr">
        <is>
          <t>(b)Privately Placed/Unlisted</t>
        </is>
      </c>
      <c r="B267" s="30" t="n"/>
      <c r="C267" s="30" t="n"/>
      <c r="D267" s="13" t="n"/>
      <c r="E267" s="14" t="n"/>
      <c r="F267" s="15" t="n"/>
      <c r="G267" s="15" t="n"/>
    </row>
    <row r="268">
      <c r="A268" s="16" t="inlineStr">
        <is>
          <t>Sub Total</t>
        </is>
      </c>
      <c r="B268" s="30" t="n"/>
      <c r="C268" s="30" t="n"/>
      <c r="D268" s="13" t="n"/>
      <c r="E268" s="39" t="inlineStr">
        <is>
          <t>NIL</t>
        </is>
      </c>
      <c r="F268" s="40" t="inlineStr">
        <is>
          <t>NIL</t>
        </is>
      </c>
      <c r="G268" s="15" t="n"/>
    </row>
    <row r="269">
      <c r="A269" s="12" t="n"/>
      <c r="B269" s="30" t="n"/>
      <c r="C269" s="30" t="n"/>
      <c r="D269" s="13" t="n"/>
      <c r="E269" s="14" t="n"/>
      <c r="F269" s="15" t="n"/>
      <c r="G269" s="15" t="n"/>
    </row>
    <row r="270">
      <c r="A270" s="16" t="inlineStr">
        <is>
          <t>(c)Securitised Debt Instruments</t>
        </is>
      </c>
      <c r="B270" s="30" t="n"/>
      <c r="C270" s="30" t="n"/>
      <c r="D270" s="13" t="n"/>
      <c r="E270" s="14" t="n"/>
      <c r="F270" s="15" t="n"/>
      <c r="G270" s="15" t="n"/>
    </row>
    <row r="271">
      <c r="A271" s="16" t="inlineStr">
        <is>
          <t>Sub Total</t>
        </is>
      </c>
      <c r="B271" s="30" t="n"/>
      <c r="C271" s="30" t="n"/>
      <c r="D271" s="13" t="n"/>
      <c r="E271" s="39" t="inlineStr">
        <is>
          <t>NIL</t>
        </is>
      </c>
      <c r="F271" s="40" t="inlineStr">
        <is>
          <t>NIL</t>
        </is>
      </c>
      <c r="G271" s="15" t="n"/>
    </row>
    <row r="272">
      <c r="A272" s="12" t="n"/>
      <c r="B272" s="30" t="n"/>
      <c r="C272" s="30" t="n"/>
      <c r="D272" s="13" t="n"/>
      <c r="E272" s="14" t="n"/>
      <c r="F272" s="15" t="n"/>
      <c r="G272" s="15" t="n"/>
    </row>
    <row r="273">
      <c r="A273" s="21" t="inlineStr">
        <is>
          <t>TOTAL</t>
        </is>
      </c>
      <c r="B273" s="32" t="n"/>
      <c r="C273" s="32" t="n"/>
      <c r="D273" s="22" t="n"/>
      <c r="E273" s="18" t="n">
        <v>113073.92</v>
      </c>
      <c r="F273" s="19" t="n">
        <v>0.467902</v>
      </c>
      <c r="G273" s="20" t="n"/>
    </row>
    <row r="274">
      <c r="A274" s="12" t="n"/>
      <c r="B274" s="30" t="n"/>
      <c r="C274" s="30" t="n"/>
      <c r="D274" s="13" t="n"/>
      <c r="E274" s="14" t="n"/>
      <c r="F274" s="15" t="n"/>
      <c r="G274" s="15" t="n"/>
    </row>
    <row r="275">
      <c r="A275" s="16" t="inlineStr">
        <is>
          <t>Money Market Instruments</t>
        </is>
      </c>
      <c r="B275" s="30" t="n"/>
      <c r="C275" s="30" t="n"/>
      <c r="D275" s="13" t="n"/>
      <c r="E275" s="14" t="n"/>
      <c r="F275" s="15" t="n"/>
      <c r="G275" s="15" t="n"/>
    </row>
    <row r="276">
      <c r="A276" s="16" t="inlineStr">
        <is>
          <t>Certificate of Deposit</t>
        </is>
      </c>
      <c r="B276" s="30" t="n"/>
      <c r="C276" s="30" t="n"/>
      <c r="D276" s="13" t="n"/>
      <c r="E276" s="14" t="n"/>
      <c r="F276" s="15" t="n"/>
      <c r="G276" s="15" t="n"/>
    </row>
    <row r="277">
      <c r="A277" s="12" t="inlineStr">
        <is>
          <t>AXIS BANK LTD CD RED 25-06-2026#**</t>
        </is>
      </c>
      <c r="B277" s="30" t="inlineStr">
        <is>
          <t>INE238AD6AZ4</t>
        </is>
      </c>
      <c r="C277" s="30" t="inlineStr">
        <is>
          <t>CRISIL A1+</t>
        </is>
      </c>
      <c r="D277" s="13" t="n">
        <v>5000000</v>
      </c>
      <c r="E277" s="14" t="n">
        <v>4805.2</v>
      </c>
      <c r="F277" s="15" t="n">
        <v>0.019884</v>
      </c>
      <c r="G277" s="15" t="n">
        <v>0.06270000000000001</v>
      </c>
    </row>
    <row r="278">
      <c r="A278" s="16" t="inlineStr">
        <is>
          <t>Sub Total</t>
        </is>
      </c>
      <c r="B278" s="31" t="n"/>
      <c r="C278" s="31" t="n"/>
      <c r="D278" s="17" t="n"/>
      <c r="E278" s="37" t="n">
        <v>4805.2</v>
      </c>
      <c r="F278" s="38" t="n">
        <v>0.019884</v>
      </c>
      <c r="G278" s="20" t="n"/>
    </row>
    <row r="279">
      <c r="A279" s="12" t="n"/>
      <c r="B279" s="30" t="n"/>
      <c r="C279" s="30" t="n"/>
      <c r="D279" s="13" t="n"/>
      <c r="E279" s="14" t="n"/>
      <c r="F279" s="15" t="n"/>
      <c r="G279" s="15" t="n"/>
    </row>
    <row r="280">
      <c r="A280" s="21" t="inlineStr">
        <is>
          <t>TOTAL</t>
        </is>
      </c>
      <c r="B280" s="32" t="n"/>
      <c r="C280" s="32" t="n"/>
      <c r="D280" s="22" t="n"/>
      <c r="E280" s="18" t="n">
        <v>4805.2</v>
      </c>
      <c r="F280" s="19" t="n">
        <v>0.019884</v>
      </c>
      <c r="G280" s="20" t="n"/>
    </row>
    <row r="281">
      <c r="A281" s="12" t="n"/>
      <c r="B281" s="30" t="n"/>
      <c r="C281" s="30" t="n"/>
      <c r="D281" s="13" t="n"/>
      <c r="E281" s="14" t="n"/>
      <c r="F281" s="15" t="n"/>
      <c r="G281" s="15" t="n"/>
    </row>
    <row r="282">
      <c r="A282" s="16" t="inlineStr">
        <is>
          <t>Others</t>
        </is>
      </c>
      <c r="B282" s="31" t="n"/>
      <c r="C282" s="31" t="n"/>
      <c r="D282" s="17" t="n"/>
      <c r="E282" s="41" t="n"/>
      <c r="F282" s="20" t="n"/>
      <c r="G282" s="20" t="n"/>
    </row>
    <row r="283">
      <c r="A283" s="16" t="inlineStr">
        <is>
          <t>a) Gold</t>
        </is>
      </c>
      <c r="B283" s="31" t="n"/>
      <c r="C283" s="31" t="n"/>
      <c r="D283" s="17" t="n"/>
      <c r="E283" s="41" t="n"/>
      <c r="F283" s="20" t="n"/>
      <c r="G283" s="20" t="n"/>
    </row>
    <row r="284">
      <c r="A284" s="12" t="inlineStr">
        <is>
          <t>Gold</t>
        </is>
      </c>
      <c r="B284" s="30" t="inlineStr">
        <is>
          <t>IDIA00500001</t>
        </is>
      </c>
      <c r="C284" s="30" t="n"/>
      <c r="D284" s="61" t="n">
        <v>13910</v>
      </c>
      <c r="E284" s="14" t="n">
        <v>16754.595</v>
      </c>
      <c r="F284" s="15">
        <f>E284/E301</f>
        <v/>
      </c>
      <c r="G284" s="15" t="n"/>
    </row>
    <row r="285">
      <c r="A285" s="16" t="inlineStr">
        <is>
          <t>Sub Total</t>
        </is>
      </c>
      <c r="B285" s="31" t="n"/>
      <c r="C285" s="31" t="n"/>
      <c r="D285" s="17" t="n"/>
      <c r="E285" s="37">
        <f>SUM(E284:E284)</f>
        <v/>
      </c>
      <c r="F285" s="38">
        <f>SUM(F284:F284)</f>
        <v/>
      </c>
      <c r="G285" s="20" t="n"/>
    </row>
    <row r="286">
      <c r="A286" s="62" t="inlineStr">
        <is>
          <t>TOTAL</t>
        </is>
      </c>
      <c r="B286" s="63" t="n"/>
      <c r="C286" s="63" t="n"/>
      <c r="D286" s="64" t="n"/>
      <c r="E286" s="37">
        <f>SUM(E285:E285)</f>
        <v/>
      </c>
      <c r="F286" s="38">
        <f>SUM(F285:F285)</f>
        <v/>
      </c>
      <c r="G286" s="20" t="n"/>
    </row>
    <row r="287">
      <c r="A287" s="12" t="n"/>
      <c r="B287" s="30" t="n"/>
      <c r="C287" s="30" t="n"/>
      <c r="D287" s="13" t="n"/>
      <c r="E287" s="14" t="n"/>
      <c r="F287" s="15" t="n"/>
      <c r="G287" s="15" t="n"/>
    </row>
    <row r="288">
      <c r="A288" s="16" t="inlineStr">
        <is>
          <t>Investment in Mutual fund</t>
        </is>
      </c>
      <c r="B288" s="30" t="n"/>
      <c r="C288" s="30" t="n"/>
      <c r="D288" s="13" t="n"/>
      <c r="E288" s="14" t="n"/>
      <c r="F288" s="15" t="n"/>
      <c r="G288" s="15" t="n"/>
    </row>
    <row r="289">
      <c r="A289" s="12" t="inlineStr">
        <is>
          <t>EDEL CRIS-IBX AAA NBFC-HFC-JUN 27 IND FD</t>
        </is>
      </c>
      <c r="B289" s="30" t="inlineStr">
        <is>
          <t>INF754K01UG7</t>
        </is>
      </c>
      <c r="C289" s="30" t="n"/>
      <c r="D289" s="13" t="n">
        <v>19035051.668</v>
      </c>
      <c r="E289" s="14" t="n">
        <v>2026.45</v>
      </c>
      <c r="F289" s="15" t="n">
        <v>0.008385999999999999</v>
      </c>
      <c r="G289" s="15" t="n"/>
    </row>
    <row r="290">
      <c r="A290" s="12" t="inlineStr">
        <is>
          <t>EDEL CRI IBX AAA FIN S JN 28-DIRECT-GR</t>
        </is>
      </c>
      <c r="B290" s="30" t="inlineStr">
        <is>
          <t>INF754K01TP0</t>
        </is>
      </c>
      <c r="C290" s="30" t="n"/>
      <c r="D290" s="13" t="n">
        <v>17870600.256</v>
      </c>
      <c r="E290" s="14" t="n">
        <v>1937.71</v>
      </c>
      <c r="F290" s="15" t="n">
        <v>0.008018000000000001</v>
      </c>
      <c r="G290" s="15" t="n"/>
    </row>
    <row r="291">
      <c r="A291" s="12" t="n"/>
      <c r="B291" s="30" t="n"/>
      <c r="C291" s="30" t="n"/>
      <c r="D291" s="13" t="n"/>
      <c r="E291" s="14" t="n"/>
      <c r="F291" s="15" t="n"/>
      <c r="G291" s="15" t="n"/>
    </row>
    <row r="292">
      <c r="A292" s="21" t="inlineStr">
        <is>
          <t>TOTAL</t>
        </is>
      </c>
      <c r="B292" s="32" t="n"/>
      <c r="C292" s="32" t="n"/>
      <c r="D292" s="22" t="n"/>
      <c r="E292" s="18" t="n">
        <v>3964.16</v>
      </c>
      <c r="F292" s="19" t="n">
        <v>0.016404</v>
      </c>
      <c r="G292" s="20" t="n"/>
    </row>
    <row r="293">
      <c r="A293" s="12" t="n"/>
      <c r="B293" s="30" t="n"/>
      <c r="C293" s="30" t="n"/>
      <c r="D293" s="13" t="n"/>
      <c r="E293" s="14" t="n"/>
      <c r="F293" s="15" t="n"/>
      <c r="G293" s="15" t="n"/>
    </row>
    <row r="294">
      <c r="A294" s="16" t="inlineStr">
        <is>
          <t>TREPS / Reverse Repo</t>
        </is>
      </c>
      <c r="B294" s="30" t="n"/>
      <c r="C294" s="30" t="n"/>
      <c r="D294" s="13" t="n"/>
      <c r="E294" s="14" t="n"/>
      <c r="F294" s="15" t="n"/>
      <c r="G294" s="15" t="n"/>
    </row>
    <row r="295">
      <c r="A295" s="12" t="inlineStr">
        <is>
          <t>Clearing Corporation of India Ltd.</t>
        </is>
      </c>
      <c r="B295" s="30" t="n"/>
      <c r="C295" s="30" t="n"/>
      <c r="D295" s="13" t="n"/>
      <c r="E295" s="14" t="n">
        <v>17893.77</v>
      </c>
      <c r="F295" s="15" t="n">
        <v>0.074045</v>
      </c>
      <c r="G295" s="15" t="n">
        <v>0.05596</v>
      </c>
    </row>
    <row r="296">
      <c r="A296" s="16" t="inlineStr">
        <is>
          <t>Sub Total</t>
        </is>
      </c>
      <c r="B296" s="31" t="n"/>
      <c r="C296" s="31" t="n"/>
      <c r="D296" s="17" t="n"/>
      <c r="E296" s="37" t="n">
        <v>17893.77</v>
      </c>
      <c r="F296" s="38" t="n">
        <v>0.074044</v>
      </c>
      <c r="G296" s="20" t="n"/>
    </row>
    <row r="297">
      <c r="A297" s="12" t="n"/>
      <c r="B297" s="30" t="n"/>
      <c r="C297" s="30" t="n"/>
      <c r="D297" s="13" t="n"/>
      <c r="E297" s="14" t="n"/>
      <c r="F297" s="15" t="n"/>
      <c r="G297" s="15" t="n"/>
    </row>
    <row r="298">
      <c r="A298" s="21" t="inlineStr">
        <is>
          <t>TOTAL</t>
        </is>
      </c>
      <c r="B298" s="32" t="n"/>
      <c r="C298" s="32" t="n"/>
      <c r="D298" s="22" t="n"/>
      <c r="E298" s="18" t="n">
        <v>17893.77</v>
      </c>
      <c r="F298" s="19" t="n">
        <v>0.074045</v>
      </c>
      <c r="G298" s="20" t="n"/>
    </row>
    <row r="299">
      <c r="A299" s="12" t="inlineStr">
        <is>
          <t>Accrued Interest</t>
        </is>
      </c>
      <c r="B299" s="30" t="n"/>
      <c r="C299" s="30" t="n"/>
      <c r="D299" s="13" t="n"/>
      <c r="E299" s="14" t="n">
        <v>2944.4</v>
      </c>
      <c r="F299" s="15" t="n">
        <v>0.012184</v>
      </c>
      <c r="G299" s="15" t="n"/>
    </row>
    <row r="300">
      <c r="A300" s="12" t="inlineStr">
        <is>
          <t>Net Receivables/(Payables)</t>
        </is>
      </c>
      <c r="B300" s="30" t="n"/>
      <c r="C300" s="30" t="n"/>
      <c r="D300" s="13" t="n"/>
      <c r="E300" s="14" t="n">
        <v>327.475000000006</v>
      </c>
      <c r="F300" s="15">
        <f>E300/E301</f>
        <v/>
      </c>
      <c r="G300" s="15" t="n">
        <v>0.055959</v>
      </c>
    </row>
    <row r="301">
      <c r="A301" s="25" t="inlineStr">
        <is>
          <t>GRAND TOTAL</t>
        </is>
      </c>
      <c r="B301" s="33" t="n"/>
      <c r="C301" s="33" t="n"/>
      <c r="D301" s="26" t="n"/>
      <c r="E301" s="27" t="n">
        <v>241661.25</v>
      </c>
      <c r="F301" s="28" t="n">
        <v>1</v>
      </c>
      <c r="G301" s="28" t="n"/>
    </row>
    <row r="303">
      <c r="A303" s="80" t="inlineStr">
        <is>
          <t>Net Receivables/(Payables) include Net Current Assets as well as the Mark to Market on derivative trades.</t>
        </is>
      </c>
    </row>
    <row r="304">
      <c r="A304" s="80" t="inlineStr">
        <is>
          <t>#  Unlisted Security</t>
        </is>
      </c>
    </row>
    <row r="305">
      <c r="A305" s="80" t="inlineStr">
        <is>
          <t>**Non Traded Security</t>
        </is>
      </c>
    </row>
    <row r="306">
      <c r="A306" s="80" t="inlineStr">
        <is>
          <t>Notes:</t>
        </is>
      </c>
    </row>
    <row r="307" ht="29" customHeight="1">
      <c r="A307" s="48" t="inlineStr">
        <is>
          <t>1. Security in default beyond its maturiy date</t>
        </is>
      </c>
      <c r="B307" s="34" t="inlineStr">
        <is>
          <t>NIL</t>
        </is>
      </c>
    </row>
    <row r="308">
      <c r="A308" t="inlineStr">
        <is>
          <t>2. NAV at the beginning of the period (Rs. per unit)</t>
        </is>
      </c>
    </row>
    <row r="310">
      <c r="A310" t="inlineStr">
        <is>
          <t>Plan /option (Face Value 10)</t>
        </is>
      </c>
      <c r="B310" t="inlineStr">
        <is>
          <t>As on</t>
        </is>
      </c>
      <c r="C310" t="inlineStr">
        <is>
          <t>As on</t>
        </is>
      </c>
    </row>
    <row r="311">
      <c r="B311" s="52" t="n">
        <v>45930</v>
      </c>
      <c r="C311" s="52" t="n">
        <v>45961</v>
      </c>
    </row>
    <row r="312">
      <c r="A312" t="inlineStr">
        <is>
          <t>Direct Plan  Growth Option</t>
        </is>
      </c>
      <c r="B312" t="n">
        <v>11.8989</v>
      </c>
      <c r="C312" t="n">
        <v>11.9713</v>
      </c>
    </row>
    <row r="313">
      <c r="A313" t="inlineStr">
        <is>
          <t>Direct Plan IDCW Option</t>
        </is>
      </c>
      <c r="B313" t="n">
        <v>11.8989</v>
      </c>
      <c r="C313" t="n">
        <v>11.9713</v>
      </c>
    </row>
    <row r="314">
      <c r="A314" t="inlineStr">
        <is>
          <t>Regular Plan  Growth Option</t>
        </is>
      </c>
      <c r="B314" t="n">
        <v>11.8131</v>
      </c>
      <c r="C314" t="n">
        <v>11.8815</v>
      </c>
    </row>
    <row r="315">
      <c r="A315" t="inlineStr">
        <is>
          <t>Regular Plan IDCW Option</t>
        </is>
      </c>
      <c r="B315" t="n">
        <v>11.8131</v>
      </c>
      <c r="C315" t="n">
        <v>11.8815</v>
      </c>
    </row>
    <row r="317">
      <c r="A317" t="inlineStr">
        <is>
          <t xml:space="preserve">3. Total Dividend (Net) declared during the month </t>
        </is>
      </c>
      <c r="B317" s="34" t="inlineStr">
        <is>
          <t>NIL</t>
        </is>
      </c>
    </row>
    <row r="318">
      <c r="A318" t="inlineStr">
        <is>
          <t>4. Bonus was declared during the month</t>
        </is>
      </c>
      <c r="B318" s="34" t="inlineStr">
        <is>
          <t>NIL</t>
        </is>
      </c>
    </row>
    <row r="319" ht="58" customHeight="1">
      <c r="A319" s="48" t="inlineStr">
        <is>
          <t>5. Investment in Repo of Corporate Debt Securities during the month ended October 31, 2025</t>
        </is>
      </c>
      <c r="B319" s="34" t="inlineStr">
        <is>
          <t>NIL</t>
        </is>
      </c>
    </row>
    <row r="320" ht="43.5" customHeight="1">
      <c r="A320" s="48" t="inlineStr">
        <is>
          <t>6. Investment in foreign securities/ADRs/GDRs at the end of the month</t>
        </is>
      </c>
      <c r="B320" s="34" t="inlineStr">
        <is>
          <t>NIL</t>
        </is>
      </c>
    </row>
    <row r="321">
      <c r="A321" t="inlineStr">
        <is>
          <t>7. Average Portfolio Maturity</t>
        </is>
      </c>
      <c r="B321" s="51">
        <f>B337</f>
        <v/>
      </c>
    </row>
    <row r="322">
      <c r="A322" t="inlineStr">
        <is>
          <t>7. Portfolio Turnover Ratio</t>
        </is>
      </c>
      <c r="B322" s="51" t="n">
        <v>5.6037</v>
      </c>
    </row>
    <row r="323" ht="72.5" customHeight="1">
      <c r="A323" s="48" t="inlineStr">
        <is>
          <t>8. Total gross exposure to derivative instruments (excluding reversed positions) at the end of the month (Rs. in Lakhs)</t>
        </is>
      </c>
      <c r="B323" s="34" t="n">
        <v>9005.915999999999</v>
      </c>
    </row>
    <row r="324">
      <c r="B324" s="34" t="n"/>
    </row>
    <row r="325" ht="58" customHeight="1">
      <c r="A325" s="48" t="inlineStr">
        <is>
          <t>9. Margin Deposits includes Margin money placed on derivatives other than margin money placed with bank</t>
        </is>
      </c>
      <c r="B325" s="34" t="inlineStr">
        <is>
          <t>NIL</t>
        </is>
      </c>
    </row>
    <row r="326" ht="58" customHeight="1">
      <c r="A326" s="48" t="inlineStr">
        <is>
          <t>10. Value of investment made by other schemes under same management (Rs. In Lakhs)</t>
        </is>
      </c>
      <c r="B326" t="inlineStr">
        <is>
          <t>NIL</t>
        </is>
      </c>
    </row>
    <row r="327" ht="43.5" customHeight="1">
      <c r="A327" s="48" t="inlineStr">
        <is>
          <t>11. Number of instance of deviation In valuation of securities</t>
        </is>
      </c>
      <c r="B327" s="34" t="inlineStr">
        <is>
          <t>NIL</t>
        </is>
      </c>
    </row>
    <row r="328" ht="43.5" customHeight="1">
      <c r="A328" s="48" t="inlineStr">
        <is>
          <t>12. Total value and percentage of illiquid equity shares / securities</t>
        </is>
      </c>
      <c r="B328" s="34" t="inlineStr">
        <is>
          <t>NIL</t>
        </is>
      </c>
    </row>
    <row r="330">
      <c r="A330" t="inlineStr">
        <is>
          <t>Portfolio Information</t>
        </is>
      </c>
    </row>
    <row r="331">
      <c r="A331" s="53" t="inlineStr">
        <is>
          <t>Scheme Name :</t>
        </is>
      </c>
      <c r="B331" s="53" t="inlineStr">
        <is>
          <t>Edelweiss Multi Asset Allocation Fund</t>
        </is>
      </c>
    </row>
    <row r="332">
      <c r="A332" s="53" t="inlineStr">
        <is>
          <t>Description (if any)</t>
        </is>
      </c>
      <c r="B332" s="53" t="inlineStr">
        <is>
          <t>Multi Asset Allocation Fund</t>
        </is>
      </c>
    </row>
    <row r="333">
      <c r="A333" s="53" t="n"/>
      <c r="B333" s="53" t="n"/>
    </row>
    <row r="334">
      <c r="A334" s="53" t="inlineStr">
        <is>
          <t>Annualised Portfolio YTM* :</t>
        </is>
      </c>
      <c r="B334" s="54" t="n">
        <v>6.647231091934986</v>
      </c>
    </row>
    <row r="335">
      <c r="A335" s="53" t="n"/>
      <c r="B335" s="53" t="n"/>
    </row>
    <row r="336">
      <c r="A336" s="53" t="inlineStr">
        <is>
          <t>Macaulay Duration</t>
        </is>
      </c>
      <c r="B336" s="55" t="n">
        <v>1.8409</v>
      </c>
    </row>
    <row r="337">
      <c r="A337" s="53" t="inlineStr">
        <is>
          <t>Residual Maturity</t>
        </is>
      </c>
      <c r="B337" s="55" t="n">
        <v>2.037889825687953</v>
      </c>
    </row>
    <row r="338">
      <c r="A338" s="53" t="n"/>
      <c r="B338" s="53" t="n"/>
    </row>
    <row r="339">
      <c r="A339" s="53" t="inlineStr">
        <is>
          <t xml:space="preserve">As on (Date) </t>
        </is>
      </c>
      <c r="B339" s="56" t="n">
        <v>45961</v>
      </c>
    </row>
    <row r="341" ht="70" customHeight="1">
      <c r="A341" s="82" t="inlineStr">
        <is>
          <t>Scheme Name</t>
        </is>
      </c>
      <c r="B341" s="82" t="inlineStr">
        <is>
          <t>Risk- O - Meter</t>
        </is>
      </c>
      <c r="C341" s="82" t="inlineStr">
        <is>
          <t>Benchmark of the Scheme</t>
        </is>
      </c>
      <c r="D341" s="82" t="inlineStr">
        <is>
          <t>Benchmark Risk-o-meter</t>
        </is>
      </c>
    </row>
    <row r="342" ht="70" customHeight="1">
      <c r="A342" s="82" t="inlineStr">
        <is>
          <t>Edelweiss Multi Asset Allocation Fund</t>
        </is>
      </c>
      <c r="B342" s="82" t="n"/>
      <c r="C342" s="82" t="inlineStr">
        <is>
          <t>Nifty 500 TRI (40%) +CRISIL Short Term Bond Index + Domestic Gold Prices (5%)  + Domestic Silver Prices (5%)</t>
        </is>
      </c>
      <c r="D342" s="82" t="n"/>
      <c r="E34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9.xml><?xml version="1.0" encoding="utf-8"?>
<worksheet xmlns="http://schemas.openxmlformats.org/spreadsheetml/2006/main">
  <sheetPr>
    <outlinePr summaryBelow="1" summaryRight="1"/>
    <pageSetUpPr/>
  </sheetPr>
  <dimension ref="A1:G104"/>
  <sheetViews>
    <sheetView showGridLines="0" workbookViewId="0">
      <pane ySplit="4" topLeftCell="A6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 NEXT 50 INDEX FUND AS ON OCTOBER 31, 2025</t>
        </is>
      </c>
    </row>
    <row r="2" ht="19.5" customHeight="1">
      <c r="A2" s="81" t="inlineStr">
        <is>
          <t>(An Open-ended Equity Scheme replicating Nifty Next 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Hindustan Aeronautics Ltd.</t>
        </is>
      </c>
      <c r="B8" s="30" t="inlineStr">
        <is>
          <t>INE066F01020</t>
        </is>
      </c>
      <c r="C8" s="30" t="inlineStr">
        <is>
          <t>Aerospace &amp; Defense</t>
        </is>
      </c>
      <c r="D8" s="13" t="n">
        <v>14128</v>
      </c>
      <c r="E8" s="14" t="n">
        <v>661.16</v>
      </c>
      <c r="F8" s="15" t="n">
        <v>0.038</v>
      </c>
      <c r="G8" s="15" t="n"/>
    </row>
    <row r="9">
      <c r="A9" s="12" t="inlineStr">
        <is>
          <t>Divi's Laboratories Ltd.</t>
        </is>
      </c>
      <c r="B9" s="30" t="inlineStr">
        <is>
          <t>INE361B01024</t>
        </is>
      </c>
      <c r="C9" s="30" t="inlineStr">
        <is>
          <t>Pharmaceuticals &amp; Biotechnology</t>
        </is>
      </c>
      <c r="D9" s="13" t="n">
        <v>9452</v>
      </c>
      <c r="E9" s="14" t="n">
        <v>636.88</v>
      </c>
      <c r="F9" s="15" t="n">
        <v>0.0367</v>
      </c>
      <c r="G9" s="15" t="n"/>
    </row>
    <row r="10">
      <c r="A10" s="12" t="inlineStr">
        <is>
          <t>Vedanta Ltd.</t>
        </is>
      </c>
      <c r="B10" s="30" t="inlineStr">
        <is>
          <t>INE205A01025</t>
        </is>
      </c>
      <c r="C10" s="30" t="inlineStr">
        <is>
          <t>Diversified Metals</t>
        </is>
      </c>
      <c r="D10" s="13" t="n">
        <v>126250</v>
      </c>
      <c r="E10" s="14" t="n">
        <v>623.11</v>
      </c>
      <c r="F10" s="15" t="n">
        <v>0.0359</v>
      </c>
      <c r="G10" s="15" t="n"/>
    </row>
    <row r="11">
      <c r="A11" s="12" t="inlineStr">
        <is>
          <t>TVS Motor Company Ltd.</t>
        </is>
      </c>
      <c r="B11" s="30" t="inlineStr">
        <is>
          <t>INE494B01023</t>
        </is>
      </c>
      <c r="C11" s="30" t="inlineStr">
        <is>
          <t>Automobiles</t>
        </is>
      </c>
      <c r="D11" s="13" t="n">
        <v>17468</v>
      </c>
      <c r="E11" s="14" t="n">
        <v>612.9</v>
      </c>
      <c r="F11" s="15" t="n">
        <v>0.0353</v>
      </c>
      <c r="G11" s="15" t="n"/>
    </row>
    <row r="12">
      <c r="A12" s="12" t="inlineStr">
        <is>
          <t>Cholamandalam Investment &amp; Finance Company Ltd.</t>
        </is>
      </c>
      <c r="B12" s="30" t="inlineStr">
        <is>
          <t>INE121A01024</t>
        </is>
      </c>
      <c r="C12" s="30" t="inlineStr">
        <is>
          <t>Finance</t>
        </is>
      </c>
      <c r="D12" s="13" t="n">
        <v>31364</v>
      </c>
      <c r="E12" s="14" t="n">
        <v>532.1799999999999</v>
      </c>
      <c r="F12" s="15" t="n">
        <v>0.0306</v>
      </c>
      <c r="G12" s="15" t="n"/>
    </row>
    <row r="13">
      <c r="A13" s="12" t="inlineStr">
        <is>
          <t>Bharat Petroleum Corporation Ltd.</t>
        </is>
      </c>
      <c r="B13" s="30" t="inlineStr">
        <is>
          <t>INE029A01011</t>
        </is>
      </c>
      <c r="C13" s="30" t="inlineStr">
        <is>
          <t>Petroleum Products</t>
        </is>
      </c>
      <c r="D13" s="13" t="n">
        <v>144247</v>
      </c>
      <c r="E13" s="14" t="n">
        <v>514.67</v>
      </c>
      <c r="F13" s="15" t="n">
        <v>0.0296</v>
      </c>
      <c r="G13" s="15" t="n"/>
    </row>
    <row r="14">
      <c r="A14" s="12" t="inlineStr">
        <is>
          <t>Britannia Industries Ltd.</t>
        </is>
      </c>
      <c r="B14" s="30" t="inlineStr">
        <is>
          <t>INE216A01030</t>
        </is>
      </c>
      <c r="C14" s="30" t="inlineStr">
        <is>
          <t>Food Products</t>
        </is>
      </c>
      <c r="D14" s="13" t="n">
        <v>8776</v>
      </c>
      <c r="E14" s="14" t="n">
        <v>512.21</v>
      </c>
      <c r="F14" s="15" t="n">
        <v>0.0295</v>
      </c>
      <c r="G14" s="15" t="n"/>
    </row>
    <row r="15">
      <c r="A15" s="12" t="inlineStr">
        <is>
          <t>Tata Power Company Ltd.</t>
        </is>
      </c>
      <c r="B15" s="30" t="inlineStr">
        <is>
          <t>INE245A01021</t>
        </is>
      </c>
      <c r="C15" s="30" t="inlineStr">
        <is>
          <t>Power</t>
        </is>
      </c>
      <c r="D15" s="13" t="n">
        <v>124969</v>
      </c>
      <c r="E15" s="14" t="n">
        <v>506</v>
      </c>
      <c r="F15" s="15" t="n">
        <v>0.0291</v>
      </c>
      <c r="G15" s="15" t="n"/>
    </row>
    <row r="16">
      <c r="A16" s="12" t="inlineStr">
        <is>
          <t>The Indian Hotels Company Ltd.</t>
        </is>
      </c>
      <c r="B16" s="30" t="inlineStr">
        <is>
          <t>INE053A01029</t>
        </is>
      </c>
      <c r="C16" s="30" t="inlineStr">
        <is>
          <t>Leisure Services</t>
        </is>
      </c>
      <c r="D16" s="13" t="n">
        <v>65365</v>
      </c>
      <c r="E16" s="14" t="n">
        <v>484.88</v>
      </c>
      <c r="F16" s="15" t="n">
        <v>0.0279</v>
      </c>
      <c r="G16" s="15" t="n"/>
    </row>
    <row r="17">
      <c r="A17" s="12" t="inlineStr">
        <is>
          <t>VARUN BEVERAGES LIMITED</t>
        </is>
      </c>
      <c r="B17" s="30" t="inlineStr">
        <is>
          <t>INE200M01039</t>
        </is>
      </c>
      <c r="C17" s="30" t="inlineStr">
        <is>
          <t>Beverages</t>
        </is>
      </c>
      <c r="D17" s="13" t="n">
        <v>100829</v>
      </c>
      <c r="E17" s="14" t="n">
        <v>473.54</v>
      </c>
      <c r="F17" s="15" t="n">
        <v>0.0273</v>
      </c>
      <c r="G17" s="15" t="n"/>
    </row>
    <row r="18">
      <c r="A18" s="12" t="inlineStr">
        <is>
          <t>Adani Power Ltd.</t>
        </is>
      </c>
      <c r="B18" s="30" t="inlineStr">
        <is>
          <t>INE814H01029</t>
        </is>
      </c>
      <c r="C18" s="30" t="inlineStr">
        <is>
          <t>Power</t>
        </is>
      </c>
      <c r="D18" s="13" t="n">
        <v>292903</v>
      </c>
      <c r="E18" s="14" t="n">
        <v>462.35</v>
      </c>
      <c r="F18" s="15" t="n">
        <v>0.0266</v>
      </c>
      <c r="G18" s="15" t="n"/>
    </row>
    <row r="19">
      <c r="A19" s="12" t="inlineStr">
        <is>
          <t>Indian Oil Corporation Ltd.</t>
        </is>
      </c>
      <c r="B19" s="30" t="inlineStr">
        <is>
          <t>INE242A01010</t>
        </is>
      </c>
      <c r="C19" s="30" t="inlineStr">
        <is>
          <t>Petroleum Products</t>
        </is>
      </c>
      <c r="D19" s="13" t="n">
        <v>278058</v>
      </c>
      <c r="E19" s="14" t="n">
        <v>461.3</v>
      </c>
      <c r="F19" s="15" t="n">
        <v>0.0265</v>
      </c>
      <c r="G19" s="15" t="n"/>
    </row>
    <row r="20">
      <c r="A20" s="12" t="inlineStr">
        <is>
          <t>Avenue Supermarts Ltd.</t>
        </is>
      </c>
      <c r="B20" s="30" t="inlineStr">
        <is>
          <t>INE192R01011</t>
        </is>
      </c>
      <c r="C20" s="30" t="inlineStr">
        <is>
          <t>Retailing</t>
        </is>
      </c>
      <c r="D20" s="13" t="n">
        <v>10954</v>
      </c>
      <c r="E20" s="14" t="n">
        <v>454.97</v>
      </c>
      <c r="F20" s="15" t="n">
        <v>0.0262</v>
      </c>
      <c r="G20" s="15" t="n"/>
    </row>
    <row r="21">
      <c r="A21" s="12" t="inlineStr">
        <is>
          <t>Power Finance Corporation Ltd.</t>
        </is>
      </c>
      <c r="B21" s="30" t="inlineStr">
        <is>
          <t>INE134E01011</t>
        </is>
      </c>
      <c r="C21" s="30" t="inlineStr">
        <is>
          <t>Finance</t>
        </is>
      </c>
      <c r="D21" s="13" t="n">
        <v>108361</v>
      </c>
      <c r="E21" s="14" t="n">
        <v>436.97</v>
      </c>
      <c r="F21" s="15" t="n">
        <v>0.0251</v>
      </c>
      <c r="G21" s="15" t="n"/>
    </row>
    <row r="22">
      <c r="A22" s="12" t="inlineStr">
        <is>
          <t>Info Edge (India) Ltd.</t>
        </is>
      </c>
      <c r="B22" s="30" t="inlineStr">
        <is>
          <t>INE663F01032</t>
        </is>
      </c>
      <c r="C22" s="30" t="inlineStr">
        <is>
          <t>Retailing</t>
        </is>
      </c>
      <c r="D22" s="13" t="n">
        <v>28926</v>
      </c>
      <c r="E22" s="14" t="n">
        <v>398.69</v>
      </c>
      <c r="F22" s="15" t="n">
        <v>0.0229</v>
      </c>
      <c r="G22" s="15" t="n"/>
    </row>
    <row r="23">
      <c r="A23" s="12" t="inlineStr">
        <is>
          <t>Bajaj Holdings &amp; Investment Ltd.</t>
        </is>
      </c>
      <c r="B23" s="30" t="inlineStr">
        <is>
          <t>INE118A01012</t>
        </is>
      </c>
      <c r="C23" s="30" t="inlineStr">
        <is>
          <t>Finance</t>
        </is>
      </c>
      <c r="D23" s="13" t="n">
        <v>3222</v>
      </c>
      <c r="E23" s="14" t="n">
        <v>396.4</v>
      </c>
      <c r="F23" s="15" t="n">
        <v>0.0228</v>
      </c>
      <c r="G23" s="15" t="n"/>
    </row>
    <row r="24">
      <c r="A24" s="12" t="inlineStr">
        <is>
          <t>LTIMindtree Ltd.</t>
        </is>
      </c>
      <c r="B24" s="30" t="inlineStr">
        <is>
          <t>INE214T01019</t>
        </is>
      </c>
      <c r="C24" s="30" t="inlineStr">
        <is>
          <t>IT - Software</t>
        </is>
      </c>
      <c r="D24" s="13" t="n">
        <v>6900</v>
      </c>
      <c r="E24" s="14" t="n">
        <v>392.23</v>
      </c>
      <c r="F24" s="15" t="n">
        <v>0.0226</v>
      </c>
      <c r="G24" s="15" t="n"/>
    </row>
    <row r="25">
      <c r="A25" s="12" t="inlineStr">
        <is>
          <t>Bank of Baroda</t>
        </is>
      </c>
      <c r="B25" s="30" t="inlineStr">
        <is>
          <t>INE028A01039</t>
        </is>
      </c>
      <c r="C25" s="30" t="inlineStr">
        <is>
          <t>Banks</t>
        </is>
      </c>
      <c r="D25" s="13" t="n">
        <v>137384</v>
      </c>
      <c r="E25" s="14" t="n">
        <v>382.48</v>
      </c>
      <c r="F25" s="15" t="n">
        <v>0.022</v>
      </c>
      <c r="G25" s="15" t="n"/>
    </row>
    <row r="26">
      <c r="A26" s="12" t="inlineStr">
        <is>
          <t>CG Power and Industrial Solutions Ltd.</t>
        </is>
      </c>
      <c r="B26" s="30" t="inlineStr">
        <is>
          <t>INE067A01029</t>
        </is>
      </c>
      <c r="C26" s="30" t="inlineStr">
        <is>
          <t>Electrical Equipment</t>
        </is>
      </c>
      <c r="D26" s="13" t="n">
        <v>51085</v>
      </c>
      <c r="E26" s="14" t="n">
        <v>376.32</v>
      </c>
      <c r="F26" s="15" t="n">
        <v>0.0217</v>
      </c>
      <c r="G26" s="15" t="n"/>
    </row>
    <row r="27">
      <c r="A27" s="12" t="inlineStr">
        <is>
          <t>GAIL (India) Ltd.</t>
        </is>
      </c>
      <c r="B27" s="30" t="inlineStr">
        <is>
          <t>INE129A01019</t>
        </is>
      </c>
      <c r="C27" s="30" t="inlineStr">
        <is>
          <t>Gas</t>
        </is>
      </c>
      <c r="D27" s="13" t="n">
        <v>200740</v>
      </c>
      <c r="E27" s="14" t="n">
        <v>366.87</v>
      </c>
      <c r="F27" s="15" t="n">
        <v>0.0211</v>
      </c>
      <c r="G27" s="15" t="n"/>
    </row>
    <row r="28">
      <c r="A28" s="12" t="inlineStr">
        <is>
          <t>DLF Ltd.</t>
        </is>
      </c>
      <c r="B28" s="30" t="inlineStr">
        <is>
          <t>INE271C01023</t>
        </is>
      </c>
      <c r="C28" s="30" t="inlineStr">
        <is>
          <t>Realty</t>
        </is>
      </c>
      <c r="D28" s="13" t="n">
        <v>47739</v>
      </c>
      <c r="E28" s="14" t="n">
        <v>361.03</v>
      </c>
      <c r="F28" s="15" t="n">
        <v>0.0208</v>
      </c>
      <c r="G28" s="15" t="n"/>
    </row>
    <row r="29">
      <c r="A29" s="12" t="inlineStr">
        <is>
          <t>ICICI Lombard General Insurance Co. Ltd.</t>
        </is>
      </c>
      <c r="B29" s="30" t="inlineStr">
        <is>
          <t>INE765G01017</t>
        </is>
      </c>
      <c r="C29" s="30" t="inlineStr">
        <is>
          <t>Insurance</t>
        </is>
      </c>
      <c r="D29" s="13" t="n">
        <v>17962</v>
      </c>
      <c r="E29" s="14" t="n">
        <v>358.11</v>
      </c>
      <c r="F29" s="15" t="n">
        <v>0.0206</v>
      </c>
      <c r="G29" s="15" t="n"/>
    </row>
    <row r="30">
      <c r="A30" s="12" t="inlineStr">
        <is>
          <t>REC Ltd.</t>
        </is>
      </c>
      <c r="B30" s="30" t="inlineStr">
        <is>
          <t>INE020B01018</t>
        </is>
      </c>
      <c r="C30" s="30" t="inlineStr">
        <is>
          <t>Finance</t>
        </is>
      </c>
      <c r="D30" s="13" t="n">
        <v>92955</v>
      </c>
      <c r="E30" s="14" t="n">
        <v>348.44</v>
      </c>
      <c r="F30" s="15" t="n">
        <v>0.0201</v>
      </c>
      <c r="G30" s="15" t="n"/>
    </row>
    <row r="31">
      <c r="A31" s="12" t="inlineStr">
        <is>
          <t>Samvardhana Motherson International Ltd.</t>
        </is>
      </c>
      <c r="B31" s="30" t="inlineStr">
        <is>
          <t>INE775A01035</t>
        </is>
      </c>
      <c r="C31" s="30" t="inlineStr">
        <is>
          <t>Auto Components</t>
        </is>
      </c>
      <c r="D31" s="13" t="n">
        <v>330429</v>
      </c>
      <c r="E31" s="14" t="n">
        <v>348.24</v>
      </c>
      <c r="F31" s="15" t="n">
        <v>0.02</v>
      </c>
      <c r="G31" s="15" t="n"/>
    </row>
    <row r="32">
      <c r="A32" s="12" t="inlineStr">
        <is>
          <t>Canara Bank</t>
        </is>
      </c>
      <c r="B32" s="30" t="inlineStr">
        <is>
          <t>INE476A01022</t>
        </is>
      </c>
      <c r="C32" s="30" t="inlineStr">
        <is>
          <t>Banks</t>
        </is>
      </c>
      <c r="D32" s="13" t="n">
        <v>250877</v>
      </c>
      <c r="E32" s="14" t="n">
        <v>343.68</v>
      </c>
      <c r="F32" s="15" t="n">
        <v>0.0198</v>
      </c>
      <c r="G32" s="15" t="n"/>
    </row>
    <row r="33">
      <c r="A33" s="12" t="inlineStr">
        <is>
          <t>Godrej Consumer Products Ltd.</t>
        </is>
      </c>
      <c r="B33" s="30" t="inlineStr">
        <is>
          <t>INE102D01028</t>
        </is>
      </c>
      <c r="C33" s="30" t="inlineStr">
        <is>
          <t>Personal Products</t>
        </is>
      </c>
      <c r="D33" s="13" t="n">
        <v>29935</v>
      </c>
      <c r="E33" s="14" t="n">
        <v>334.85</v>
      </c>
      <c r="F33" s="15" t="n">
        <v>0.0193</v>
      </c>
      <c r="G33" s="15" t="n"/>
    </row>
    <row r="34">
      <c r="A34" s="12" t="inlineStr">
        <is>
          <t>Pidilite Industries Ltd.</t>
        </is>
      </c>
      <c r="B34" s="30" t="inlineStr">
        <is>
          <t>INE318A01026</t>
        </is>
      </c>
      <c r="C34" s="30" t="inlineStr">
        <is>
          <t>Chemicals &amp; Petrochemicals</t>
        </is>
      </c>
      <c r="D34" s="13" t="n">
        <v>23101</v>
      </c>
      <c r="E34" s="14" t="n">
        <v>333.72</v>
      </c>
      <c r="F34" s="15" t="n">
        <v>0.0192</v>
      </c>
      <c r="G34" s="15" t="n"/>
    </row>
    <row r="35">
      <c r="A35" s="12" t="inlineStr">
        <is>
          <t>Punjab National Bank</t>
        </is>
      </c>
      <c r="B35" s="30" t="inlineStr">
        <is>
          <t>INE160A01022</t>
        </is>
      </c>
      <c r="C35" s="30" t="inlineStr">
        <is>
          <t>Banks</t>
        </is>
      </c>
      <c r="D35" s="13" t="n">
        <v>256602</v>
      </c>
      <c r="E35" s="14" t="n">
        <v>315.34</v>
      </c>
      <c r="F35" s="15" t="n">
        <v>0.0181</v>
      </c>
      <c r="G35" s="15" t="n"/>
    </row>
    <row r="36">
      <c r="A36" s="12" t="inlineStr">
        <is>
          <t>United Spirits Ltd.</t>
        </is>
      </c>
      <c r="B36" s="30" t="inlineStr">
        <is>
          <t>INE854D01024</t>
        </is>
      </c>
      <c r="C36" s="30" t="inlineStr">
        <is>
          <t>Beverages</t>
        </is>
      </c>
      <c r="D36" s="13" t="n">
        <v>21979</v>
      </c>
      <c r="E36" s="14" t="n">
        <v>314.61</v>
      </c>
      <c r="F36" s="15" t="n">
        <v>0.0181</v>
      </c>
      <c r="G36" s="15" t="n"/>
    </row>
    <row r="37">
      <c r="A37" s="12" t="inlineStr">
        <is>
          <t>Jindal Steel Ltd.</t>
        </is>
      </c>
      <c r="B37" s="30" t="inlineStr">
        <is>
          <t>INE749A01030</t>
        </is>
      </c>
      <c r="C37" s="30" t="inlineStr">
        <is>
          <t>Ferrous Metals</t>
        </is>
      </c>
      <c r="D37" s="13" t="n">
        <v>27815</v>
      </c>
      <c r="E37" s="14" t="n">
        <v>296.73</v>
      </c>
      <c r="F37" s="15" t="n">
        <v>0.0171</v>
      </c>
      <c r="G37" s="15" t="n"/>
    </row>
    <row r="38">
      <c r="A38" s="12" t="inlineStr">
        <is>
          <t>Shree Cement Ltd.</t>
        </is>
      </c>
      <c r="B38" s="30" t="inlineStr">
        <is>
          <t>INE070A01015</t>
        </is>
      </c>
      <c r="C38" s="30" t="inlineStr">
        <is>
          <t>Cement &amp; Cement Products</t>
        </is>
      </c>
      <c r="D38" s="13" t="n">
        <v>995</v>
      </c>
      <c r="E38" s="14" t="n">
        <v>281.68</v>
      </c>
      <c r="F38" s="15" t="n">
        <v>0.0162</v>
      </c>
      <c r="G38" s="15" t="n"/>
    </row>
    <row r="39">
      <c r="A39" s="12" t="inlineStr">
        <is>
          <t>Havells India Ltd.</t>
        </is>
      </c>
      <c r="B39" s="30" t="inlineStr">
        <is>
          <t>INE176B01034</t>
        </is>
      </c>
      <c r="C39" s="30" t="inlineStr">
        <is>
          <t>Consumer Durables</t>
        </is>
      </c>
      <c r="D39" s="13" t="n">
        <v>18762</v>
      </c>
      <c r="E39" s="14" t="n">
        <v>280.29</v>
      </c>
      <c r="F39" s="15" t="n">
        <v>0.0161</v>
      </c>
      <c r="G39" s="15" t="n"/>
    </row>
    <row r="40">
      <c r="A40" s="12" t="inlineStr">
        <is>
          <t>Torrent Pharmaceuticals Ltd.</t>
        </is>
      </c>
      <c r="B40" s="30" t="inlineStr">
        <is>
          <t>INE685A01028</t>
        </is>
      </c>
      <c r="C40" s="30" t="inlineStr">
        <is>
          <t>Pharmaceuticals &amp; Biotechnology</t>
        </is>
      </c>
      <c r="D40" s="13" t="n">
        <v>7783</v>
      </c>
      <c r="E40" s="14" t="n">
        <v>277.08</v>
      </c>
      <c r="F40" s="15" t="n">
        <v>0.0159</v>
      </c>
      <c r="G40" s="15" t="n"/>
    </row>
    <row r="41">
      <c r="A41" s="12" t="inlineStr">
        <is>
          <t>Ambuja Cements Ltd.</t>
        </is>
      </c>
      <c r="B41" s="30" t="inlineStr">
        <is>
          <t>INE079A01024</t>
        </is>
      </c>
      <c r="C41" s="30" t="inlineStr">
        <is>
          <t>Cement &amp; Cement Products</t>
        </is>
      </c>
      <c r="D41" s="13" t="n">
        <v>46577</v>
      </c>
      <c r="E41" s="14" t="n">
        <v>263.35</v>
      </c>
      <c r="F41" s="15" t="n">
        <v>0.0152</v>
      </c>
      <c r="G41" s="15" t="n"/>
    </row>
    <row r="42">
      <c r="A42" s="12" t="inlineStr">
        <is>
          <t>Adani Green Energy Ltd.</t>
        </is>
      </c>
      <c r="B42" s="30" t="inlineStr">
        <is>
          <t>INE364U01010</t>
        </is>
      </c>
      <c r="C42" s="30" t="inlineStr">
        <is>
          <t>Power</t>
        </is>
      </c>
      <c r="D42" s="13" t="n">
        <v>22782</v>
      </c>
      <c r="E42" s="14" t="n">
        <v>259.71</v>
      </c>
      <c r="F42" s="15" t="n">
        <v>0.0149</v>
      </c>
      <c r="G42" s="15" t="n"/>
    </row>
    <row r="43">
      <c r="A43" s="12" t="inlineStr">
        <is>
          <t>Hyundai Motor India Ltd.</t>
        </is>
      </c>
      <c r="B43" s="30" t="inlineStr">
        <is>
          <t>INE0V6F01027</t>
        </is>
      </c>
      <c r="C43" s="30" t="inlineStr">
        <is>
          <t>Automobiles</t>
        </is>
      </c>
      <c r="D43" s="13" t="n">
        <v>10611</v>
      </c>
      <c r="E43" s="14" t="n">
        <v>258.77</v>
      </c>
      <c r="F43" s="15" t="n">
        <v>0.0149</v>
      </c>
      <c r="G43" s="15" t="n"/>
    </row>
    <row r="44">
      <c r="A44" s="12" t="inlineStr">
        <is>
          <t>Adani Energy Solutions Ltd.</t>
        </is>
      </c>
      <c r="B44" s="30" t="inlineStr">
        <is>
          <t>INE931S01010</t>
        </is>
      </c>
      <c r="C44" s="30" t="inlineStr">
        <is>
          <t>Power</t>
        </is>
      </c>
      <c r="D44" s="13" t="n">
        <v>25817</v>
      </c>
      <c r="E44" s="14" t="n">
        <v>254.61</v>
      </c>
      <c r="F44" s="15" t="n">
        <v>0.0147</v>
      </c>
      <c r="G44" s="15" t="n"/>
    </row>
    <row r="45">
      <c r="A45" s="12" t="inlineStr">
        <is>
          <t>Solar Industries India Ltd.</t>
        </is>
      </c>
      <c r="B45" s="30" t="inlineStr">
        <is>
          <t>INE343H01029</t>
        </is>
      </c>
      <c r="C45" s="30" t="inlineStr">
        <is>
          <t>Chemicals &amp; Petrochemicals</t>
        </is>
      </c>
      <c r="D45" s="13" t="n">
        <v>1813</v>
      </c>
      <c r="E45" s="14" t="n">
        <v>251.61</v>
      </c>
      <c r="F45" s="15" t="n">
        <v>0.0145</v>
      </c>
      <c r="G45" s="15" t="n"/>
    </row>
    <row r="46">
      <c r="A46" s="12" t="inlineStr">
        <is>
          <t>Lodha Developers Ltd.</t>
        </is>
      </c>
      <c r="B46" s="30" t="inlineStr">
        <is>
          <t>INE670K01029</t>
        </is>
      </c>
      <c r="C46" s="30" t="inlineStr">
        <is>
          <t>Realty</t>
        </is>
      </c>
      <c r="D46" s="13" t="n">
        <v>20908</v>
      </c>
      <c r="E46" s="14" t="n">
        <v>250.46</v>
      </c>
      <c r="F46" s="15" t="n">
        <v>0.0144</v>
      </c>
      <c r="G46" s="15" t="n"/>
    </row>
    <row r="47">
      <c r="A47" s="12" t="inlineStr">
        <is>
          <t>Bosch Ltd.</t>
        </is>
      </c>
      <c r="B47" s="30" t="inlineStr">
        <is>
          <t>INE323A01026</t>
        </is>
      </c>
      <c r="C47" s="30" t="inlineStr">
        <is>
          <t>Auto Components</t>
        </is>
      </c>
      <c r="D47" s="13" t="n">
        <v>645</v>
      </c>
      <c r="E47" s="14" t="n">
        <v>240.23</v>
      </c>
      <c r="F47" s="15" t="n">
        <v>0.0138</v>
      </c>
      <c r="G47" s="15" t="n"/>
    </row>
    <row r="48">
      <c r="A48" s="12" t="inlineStr">
        <is>
          <t>JSW Energy Ltd.</t>
        </is>
      </c>
      <c r="B48" s="30" t="inlineStr">
        <is>
          <t>INE121E01018</t>
        </is>
      </c>
      <c r="C48" s="30" t="inlineStr">
        <is>
          <t>Power</t>
        </is>
      </c>
      <c r="D48" s="13" t="n">
        <v>39847</v>
      </c>
      <c r="E48" s="14" t="n">
        <v>210.17</v>
      </c>
      <c r="F48" s="15" t="n">
        <v>0.0121</v>
      </c>
      <c r="G48" s="15" t="n"/>
    </row>
    <row r="49">
      <c r="A49" s="12" t="inlineStr">
        <is>
          <t>Siemens Energy India Ltd.</t>
        </is>
      </c>
      <c r="B49" s="30" t="inlineStr">
        <is>
          <t>INE1NPP01017</t>
        </is>
      </c>
      <c r="C49" s="30" t="inlineStr">
        <is>
          <t>Electrical Equipment</t>
        </is>
      </c>
      <c r="D49" s="13" t="n">
        <v>6582</v>
      </c>
      <c r="E49" s="14" t="n">
        <v>209.68</v>
      </c>
      <c r="F49" s="15" t="n">
        <v>0.0121</v>
      </c>
      <c r="G49" s="15" t="n"/>
    </row>
    <row r="50">
      <c r="A50" s="12" t="inlineStr">
        <is>
          <t>ABB India Ltd.</t>
        </is>
      </c>
      <c r="B50" s="30" t="inlineStr">
        <is>
          <t>INE117A01022</t>
        </is>
      </c>
      <c r="C50" s="30" t="inlineStr">
        <is>
          <t>Electrical Equipment</t>
        </is>
      </c>
      <c r="D50" s="13" t="n">
        <v>3903</v>
      </c>
      <c r="E50" s="14" t="n">
        <v>203.74</v>
      </c>
      <c r="F50" s="15" t="n">
        <v>0.0117</v>
      </c>
      <c r="G50" s="15" t="n"/>
    </row>
    <row r="51">
      <c r="A51" s="12" t="inlineStr">
        <is>
          <t>Siemens Ltd.</t>
        </is>
      </c>
      <c r="B51" s="30" t="inlineStr">
        <is>
          <t>INE003A01024</t>
        </is>
      </c>
      <c r="C51" s="30" t="inlineStr">
        <is>
          <t>Electrical Equipment</t>
        </is>
      </c>
      <c r="D51" s="13" t="n">
        <v>6577</v>
      </c>
      <c r="E51" s="14" t="n">
        <v>203.64</v>
      </c>
      <c r="F51" s="15" t="n">
        <v>0.0117</v>
      </c>
      <c r="G51" s="15" t="n"/>
    </row>
    <row r="52">
      <c r="A52" s="12" t="inlineStr">
        <is>
          <t>Zydus Lifesciences Ltd.</t>
        </is>
      </c>
      <c r="B52" s="30" t="inlineStr">
        <is>
          <t>INE010B01027</t>
        </is>
      </c>
      <c r="C52" s="30" t="inlineStr">
        <is>
          <t>Pharmaceuticals &amp; Biotechnology</t>
        </is>
      </c>
      <c r="D52" s="13" t="n">
        <v>18589</v>
      </c>
      <c r="E52" s="14" t="n">
        <v>181.14</v>
      </c>
      <c r="F52" s="15" t="n">
        <v>0.0104</v>
      </c>
      <c r="G52" s="15" t="n"/>
    </row>
    <row r="53">
      <c r="A53" s="12" t="inlineStr">
        <is>
          <t>Indian Railway Finance Corporation Ltd.</t>
        </is>
      </c>
      <c r="B53" s="30" t="inlineStr">
        <is>
          <t>INE053F01010</t>
        </is>
      </c>
      <c r="C53" s="30" t="inlineStr">
        <is>
          <t>Finance</t>
        </is>
      </c>
      <c r="D53" s="13" t="n">
        <v>132972</v>
      </c>
      <c r="E53" s="14" t="n">
        <v>163.97</v>
      </c>
      <c r="F53" s="15" t="n">
        <v>0.0094</v>
      </c>
      <c r="G53" s="15" t="n"/>
    </row>
    <row r="54">
      <c r="A54" s="12" t="inlineStr">
        <is>
          <t>Mazagon Dock Shipbuilders Ltd.</t>
        </is>
      </c>
      <c r="B54" s="30" t="inlineStr">
        <is>
          <t>INE249Z01020</t>
        </is>
      </c>
      <c r="C54" s="30" t="inlineStr">
        <is>
          <t>Industrial Manufacturing</t>
        </is>
      </c>
      <c r="D54" s="13" t="n">
        <v>5654</v>
      </c>
      <c r="E54" s="14" t="n">
        <v>154.3</v>
      </c>
      <c r="F54" s="15" t="n">
        <v>0.0089</v>
      </c>
      <c r="G54" s="15" t="n"/>
    </row>
    <row r="55">
      <c r="A55" s="12" t="inlineStr">
        <is>
          <t>Hindustan Zinc Ltd.</t>
        </is>
      </c>
      <c r="B55" s="30" t="inlineStr">
        <is>
          <t>INE267A01025</t>
        </is>
      </c>
      <c r="C55" s="30" t="inlineStr">
        <is>
          <t>Non - Ferrous Metals</t>
        </is>
      </c>
      <c r="D55" s="13" t="n">
        <v>32261</v>
      </c>
      <c r="E55" s="14" t="n">
        <v>153.72</v>
      </c>
      <c r="F55" s="15" t="n">
        <v>0.008800000000000001</v>
      </c>
      <c r="G55" s="15" t="n"/>
    </row>
    <row r="56">
      <c r="A56" s="12" t="inlineStr">
        <is>
          <t>Life Insurance Corporation of India</t>
        </is>
      </c>
      <c r="B56" s="30" t="inlineStr">
        <is>
          <t>INE0J1Y01017</t>
        </is>
      </c>
      <c r="C56" s="30" t="inlineStr">
        <is>
          <t>Insurance</t>
        </is>
      </c>
      <c r="D56" s="13" t="n">
        <v>16520</v>
      </c>
      <c r="E56" s="14" t="n">
        <v>147.8</v>
      </c>
      <c r="F56" s="15" t="n">
        <v>0.008500000000000001</v>
      </c>
      <c r="G56" s="15" t="n"/>
    </row>
    <row r="57">
      <c r="A57" s="12" t="inlineStr">
        <is>
          <t>Bajaj Housing Finance Ltd.</t>
        </is>
      </c>
      <c r="B57" s="30" t="inlineStr">
        <is>
          <t>INE377Y01014</t>
        </is>
      </c>
      <c r="C57" s="30" t="inlineStr">
        <is>
          <t>Finance</t>
        </is>
      </c>
      <c r="D57" s="13" t="n">
        <v>69307</v>
      </c>
      <c r="E57" s="14" t="n">
        <v>76.38</v>
      </c>
      <c r="F57" s="15" t="n">
        <v>0.0044</v>
      </c>
      <c r="G57" s="15" t="n"/>
    </row>
    <row r="58">
      <c r="A58" s="16" t="inlineStr">
        <is>
          <t>Sub Total</t>
        </is>
      </c>
      <c r="B58" s="31" t="n"/>
      <c r="C58" s="31" t="n"/>
      <c r="D58" s="17" t="n"/>
      <c r="E58" s="37" t="n">
        <v>17363.19</v>
      </c>
      <c r="F58" s="38" t="n">
        <v>0.9991</v>
      </c>
      <c r="G58" s="20" t="n"/>
    </row>
    <row r="59">
      <c r="A59" s="12" t="n"/>
      <c r="B59" s="30" t="n"/>
      <c r="C59" s="30" t="n"/>
      <c r="D59" s="13" t="n"/>
      <c r="E59" s="14" t="n"/>
      <c r="F59" s="15" t="n"/>
      <c r="G59" s="15" t="n"/>
    </row>
    <row r="60">
      <c r="A60" s="12" t="n"/>
      <c r="B60" s="30" t="n"/>
      <c r="C60" s="30" t="n"/>
      <c r="D60" s="13" t="n"/>
      <c r="E60" s="14" t="n"/>
      <c r="F60" s="15" t="n"/>
      <c r="G60" s="15" t="n"/>
    </row>
    <row r="61">
      <c r="A61" s="69" t="inlineStr">
        <is>
          <t>Debt Instruments</t>
        </is>
      </c>
      <c r="B61" s="30" t="n"/>
      <c r="C61" s="30" t="n"/>
      <c r="D61" s="13" t="n"/>
      <c r="E61" s="14" t="n"/>
      <c r="F61" s="15" t="n"/>
      <c r="G61" s="15" t="n"/>
    </row>
    <row r="62">
      <c r="A62" s="69" t="inlineStr">
        <is>
          <t>(a) Non-convertible Preference share</t>
        </is>
      </c>
      <c r="B62" s="30" t="n"/>
      <c r="C62" s="30" t="n"/>
      <c r="D62" s="13" t="n"/>
      <c r="E62" s="14" t="n"/>
      <c r="F62" s="15" t="n"/>
      <c r="G62" s="15" t="n"/>
    </row>
    <row r="63">
      <c r="A63" s="69" t="inlineStr">
        <is>
          <t>Listed / Awaiting listing on Stock Exchanges</t>
        </is>
      </c>
      <c r="B63" s="30" t="n"/>
      <c r="C63" s="30" t="n"/>
      <c r="D63" s="13" t="n"/>
      <c r="E63" s="14" t="n"/>
      <c r="F63" s="15" t="n"/>
      <c r="G63" s="15" t="n"/>
    </row>
    <row r="64">
      <c r="A64" s="12" t="inlineStr">
        <is>
          <t>6% TVS MOTOR CO LTD NCRPS 01-09-2026</t>
        </is>
      </c>
      <c r="B64" s="30" t="inlineStr">
        <is>
          <t>INE494B04019</t>
        </is>
      </c>
      <c r="C64" s="30" t="inlineStr">
        <is>
          <t>Automobiles</t>
        </is>
      </c>
      <c r="D64" s="13" t="n">
        <v>62848</v>
      </c>
      <c r="E64" s="14" t="n">
        <v>6.34</v>
      </c>
      <c r="F64" s="15" t="n">
        <v>0.0004</v>
      </c>
      <c r="G64" s="15" t="n"/>
    </row>
    <row r="65">
      <c r="A65" s="16" t="inlineStr">
        <is>
          <t>Sub Total</t>
        </is>
      </c>
      <c r="B65" s="31" t="n"/>
      <c r="C65" s="31" t="n"/>
      <c r="D65" s="17" t="n"/>
      <c r="E65" s="37" t="n">
        <v>6.34</v>
      </c>
      <c r="F65" s="38" t="n">
        <v>0.0004</v>
      </c>
      <c r="G65" s="20" t="n"/>
    </row>
    <row r="66">
      <c r="A66" s="21" t="inlineStr">
        <is>
          <t>TOTAL</t>
        </is>
      </c>
      <c r="B66" s="32" t="n"/>
      <c r="C66" s="32" t="n"/>
      <c r="D66" s="22" t="n"/>
      <c r="E66" s="27" t="n">
        <v>17369.53</v>
      </c>
      <c r="F66" s="28" t="n">
        <v>0.9995000000000001</v>
      </c>
      <c r="G66" s="20" t="n"/>
    </row>
    <row r="67">
      <c r="A67" s="12" t="n"/>
      <c r="B67" s="30" t="n"/>
      <c r="C67" s="30" t="n"/>
      <c r="D67" s="13" t="n"/>
      <c r="E67" s="14" t="n"/>
      <c r="F67" s="15" t="n"/>
      <c r="G67" s="15" t="n"/>
    </row>
    <row r="68">
      <c r="A68" s="12" t="n"/>
      <c r="B68" s="30" t="n"/>
      <c r="C68" s="30" t="n"/>
      <c r="D68" s="13" t="n"/>
      <c r="E68" s="14" t="n"/>
      <c r="F68" s="15" t="n"/>
      <c r="G68" s="15" t="n"/>
    </row>
    <row r="69">
      <c r="A69" s="16" t="inlineStr">
        <is>
          <t>TREPS / Reverse Repo</t>
        </is>
      </c>
      <c r="B69" s="30" t="n"/>
      <c r="C69" s="30" t="n"/>
      <c r="D69" s="13" t="n"/>
      <c r="E69" s="14" t="n"/>
      <c r="F69" s="15" t="n"/>
      <c r="G69" s="15" t="n"/>
    </row>
    <row r="70">
      <c r="A70" s="12" t="inlineStr">
        <is>
          <t>Clearing Corporation of India Ltd.</t>
        </is>
      </c>
      <c r="B70" s="30" t="n"/>
      <c r="C70" s="30" t="n"/>
      <c r="D70" s="13" t="n"/>
      <c r="E70" s="14" t="n">
        <v>23.99</v>
      </c>
      <c r="F70" s="15" t="n">
        <v>0.0014</v>
      </c>
      <c r="G70" s="15" t="n">
        <v>0.05596</v>
      </c>
    </row>
    <row r="71">
      <c r="A71" s="16" t="inlineStr">
        <is>
          <t>Sub Total</t>
        </is>
      </c>
      <c r="B71" s="31" t="n"/>
      <c r="C71" s="31" t="n"/>
      <c r="D71" s="17" t="n"/>
      <c r="E71" s="37" t="n">
        <v>23.99</v>
      </c>
      <c r="F71" s="38" t="n">
        <v>0.0014</v>
      </c>
      <c r="G71" s="20" t="n"/>
    </row>
    <row r="72">
      <c r="A72" s="12" t="n"/>
      <c r="B72" s="30" t="n"/>
      <c r="C72" s="30" t="n"/>
      <c r="D72" s="13" t="n"/>
      <c r="E72" s="14" t="n"/>
      <c r="F72" s="15" t="n"/>
      <c r="G72" s="15" t="n"/>
    </row>
    <row r="73">
      <c r="A73" s="21" t="inlineStr">
        <is>
          <t>TOTAL</t>
        </is>
      </c>
      <c r="B73" s="32" t="n"/>
      <c r="C73" s="32" t="n"/>
      <c r="D73" s="22" t="n"/>
      <c r="E73" s="18" t="n">
        <v>23.99</v>
      </c>
      <c r="F73" s="19" t="n">
        <v>0.0014</v>
      </c>
      <c r="G73" s="20" t="n"/>
    </row>
    <row r="74">
      <c r="A74" s="12" t="inlineStr">
        <is>
          <t>Accrued Interest</t>
        </is>
      </c>
      <c r="B74" s="30" t="n"/>
      <c r="C74" s="30" t="n"/>
      <c r="D74" s="13" t="n"/>
      <c r="E74" s="14" t="n">
        <v>0.0036779</v>
      </c>
      <c r="F74" s="15" t="n">
        <v>0</v>
      </c>
      <c r="G74" s="15" t="n"/>
    </row>
    <row r="75">
      <c r="A75" s="12" t="inlineStr">
        <is>
          <t>Net Receivables/(Payables)</t>
        </is>
      </c>
      <c r="B75" s="30" t="n"/>
      <c r="C75" s="30" t="n"/>
      <c r="D75" s="13" t="n"/>
      <c r="E75" s="23" t="n">
        <v>-16.3536779</v>
      </c>
      <c r="F75" s="24" t="n">
        <v>-0.0009</v>
      </c>
      <c r="G75" s="15" t="n">
        <v>0.055959</v>
      </c>
    </row>
    <row r="76">
      <c r="A76" s="25" t="inlineStr">
        <is>
          <t>GRAND TOTAL</t>
        </is>
      </c>
      <c r="B76" s="33" t="n"/>
      <c r="C76" s="33" t="n"/>
      <c r="D76" s="26" t="n"/>
      <c r="E76" s="27" t="n">
        <v>17377.17</v>
      </c>
      <c r="F76" s="28" t="n">
        <v>1</v>
      </c>
      <c r="G76" s="28" t="n"/>
    </row>
    <row r="81">
      <c r="A81" s="80" t="inlineStr">
        <is>
          <t>Notes:</t>
        </is>
      </c>
    </row>
    <row r="82">
      <c r="A82" s="48" t="inlineStr">
        <is>
          <t>1. Security in default beyond its maturiy date</t>
        </is>
      </c>
      <c r="B82" s="34" t="inlineStr">
        <is>
          <t>NIL</t>
        </is>
      </c>
    </row>
    <row r="83">
      <c r="A83" t="inlineStr">
        <is>
          <t>2. NAV at the beginning of the period (Rs. per unit)</t>
        </is>
      </c>
    </row>
    <row r="84">
      <c r="A84" t="inlineStr">
        <is>
          <t>Plan /option (Face Value 10)</t>
        </is>
      </c>
      <c r="B84" t="inlineStr">
        <is>
          <t>As on</t>
        </is>
      </c>
      <c r="C84" t="inlineStr">
        <is>
          <t>As on</t>
        </is>
      </c>
    </row>
    <row r="85">
      <c r="B85" s="49" t="n">
        <v>45930</v>
      </c>
      <c r="C85" s="49" t="n">
        <v>45961</v>
      </c>
    </row>
    <row r="86">
      <c r="A86" t="inlineStr">
        <is>
          <t>Direct Plan  Growth Option</t>
        </is>
      </c>
      <c r="B86" t="n">
        <v>15.7543</v>
      </c>
      <c r="C86" t="n">
        <v>16.2174</v>
      </c>
    </row>
    <row r="87">
      <c r="A87" t="inlineStr">
        <is>
          <t>Direct Plan IDCW Option</t>
        </is>
      </c>
      <c r="B87" t="n">
        <v>15.7539</v>
      </c>
      <c r="C87" t="n">
        <v>16.217</v>
      </c>
    </row>
    <row r="88">
      <c r="A88" t="inlineStr">
        <is>
          <t>Regular Plan  Growth Option</t>
        </is>
      </c>
      <c r="B88" t="n">
        <v>15.4328</v>
      </c>
      <c r="C88" t="n">
        <v>15.8776</v>
      </c>
    </row>
    <row r="89">
      <c r="A89" t="inlineStr">
        <is>
          <t>Regular Plan IDCW Option</t>
        </is>
      </c>
      <c r="B89" t="n">
        <v>15.4328</v>
      </c>
      <c r="C89" t="n">
        <v>15.8775</v>
      </c>
    </row>
    <row r="91">
      <c r="A91" t="inlineStr">
        <is>
          <t xml:space="preserve">3. Total Dividend (Net) declared during the month </t>
        </is>
      </c>
      <c r="B91" s="34" t="inlineStr">
        <is>
          <t>NIL</t>
        </is>
      </c>
    </row>
    <row r="92">
      <c r="A92" t="inlineStr">
        <is>
          <t>4. Bonus was declared during the month</t>
        </is>
      </c>
      <c r="B92" s="34" t="inlineStr">
        <is>
          <t>NIL</t>
        </is>
      </c>
    </row>
    <row r="93" ht="29" customHeight="1">
      <c r="A93" s="48" t="inlineStr">
        <is>
          <t>5. Investment in Repo of Corporate Debt Securities during the month ended October 31, 2025</t>
        </is>
      </c>
      <c r="B93" s="34" t="inlineStr">
        <is>
          <t>NIL</t>
        </is>
      </c>
    </row>
    <row r="94" ht="29" customHeight="1">
      <c r="A94" s="48" t="inlineStr">
        <is>
          <t>6. Investment in foreign securities/ADRs/GDRs at the end of the month</t>
        </is>
      </c>
      <c r="B94" s="34" t="inlineStr">
        <is>
          <t>NIL</t>
        </is>
      </c>
    </row>
    <row r="95">
      <c r="A95" t="inlineStr">
        <is>
          <t>7. Portfolio Turnover Ratio</t>
        </is>
      </c>
      <c r="B95" s="51" t="n">
        <v>0.4736</v>
      </c>
    </row>
    <row r="96" ht="43.5" customHeight="1">
      <c r="A96" s="48" t="inlineStr">
        <is>
          <t>8. Total gross exposure to derivative instruments (excluding reversed positions) at the end of the month (Rs. in Lakhs)</t>
        </is>
      </c>
      <c r="B96" s="34" t="inlineStr">
        <is>
          <t>NIL</t>
        </is>
      </c>
    </row>
    <row r="97">
      <c r="B97" s="34" t="n"/>
    </row>
    <row r="98" ht="29" customHeight="1">
      <c r="A98" s="48" t="inlineStr">
        <is>
          <t>9. Margin Deposits includes Margin money placed on derivatives other than margin money placed with bank</t>
        </is>
      </c>
      <c r="B98" s="34" t="inlineStr">
        <is>
          <t>NIL</t>
        </is>
      </c>
    </row>
    <row r="99" ht="29" customHeight="1">
      <c r="A99" s="48" t="inlineStr">
        <is>
          <t>10. Value of investment made by other schemes under same management (Rs. In Lakhs)</t>
        </is>
      </c>
      <c r="B99" t="inlineStr">
        <is>
          <t>NIL</t>
        </is>
      </c>
    </row>
    <row r="100" ht="29" customHeight="1">
      <c r="A100" s="48" t="inlineStr">
        <is>
          <t>11. Number of instance of deviation In valuation of securities</t>
        </is>
      </c>
      <c r="B100" s="34" t="inlineStr">
        <is>
          <t>NIL</t>
        </is>
      </c>
    </row>
    <row r="101" ht="29" customHeight="1">
      <c r="A101" s="48" t="inlineStr">
        <is>
          <t>12. Total value and percentage of illiquid equity shares / securities</t>
        </is>
      </c>
      <c r="B101" s="34" t="inlineStr">
        <is>
          <t>NIL</t>
        </is>
      </c>
    </row>
    <row r="103" ht="70" customHeight="1">
      <c r="A103" s="82" t="inlineStr">
        <is>
          <t>Scheme Name</t>
        </is>
      </c>
      <c r="B103" s="82" t="inlineStr">
        <is>
          <t>Risk- O - Meter</t>
        </is>
      </c>
      <c r="C103" s="82" t="inlineStr">
        <is>
          <t>Benchmark of the Scheme</t>
        </is>
      </c>
      <c r="D103" s="82" t="inlineStr">
        <is>
          <t>Benchmark Risk-o-meter</t>
        </is>
      </c>
    </row>
    <row r="104" ht="70" customHeight="1">
      <c r="A104" s="82" t="inlineStr">
        <is>
          <t>Edelweiss NIFTY Next 50 Index Fund</t>
        </is>
      </c>
      <c r="B104" s="82" t="n"/>
      <c r="C104" s="82" t="inlineStr">
        <is>
          <t>Nifty Next 50 Index</t>
        </is>
      </c>
      <c r="D104" s="82" t="n"/>
      <c r="E10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G135"/>
  <sheetViews>
    <sheetView showGridLines="0" workbookViewId="0">
      <pane ySplit="4" topLeftCell="A131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SMALL CAP FUND AS ON OCTOBER 31, 2025</t>
        </is>
      </c>
    </row>
    <row r="2" ht="19.5" customHeight="1">
      <c r="A2" s="81" t="inlineStr">
        <is>
          <t>(An open ended equity scheme predominantly investing in small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City Union Bank Ltd.</t>
        </is>
      </c>
      <c r="B8" s="30" t="inlineStr">
        <is>
          <t>INE491A01021</t>
        </is>
      </c>
      <c r="C8" s="30" t="inlineStr">
        <is>
          <t>Banks</t>
        </is>
      </c>
      <c r="D8" s="13" t="n">
        <v>6944731</v>
      </c>
      <c r="E8" s="14" t="n">
        <v>15880.52</v>
      </c>
      <c r="F8" s="15" t="n">
        <v>0.03</v>
      </c>
      <c r="G8" s="15" t="n"/>
    </row>
    <row r="9">
      <c r="A9" s="12" t="inlineStr">
        <is>
          <t>Karur Vysya Bank Ltd.</t>
        </is>
      </c>
      <c r="B9" s="30" t="inlineStr">
        <is>
          <t>INE036D01028</t>
        </is>
      </c>
      <c r="C9" s="30" t="inlineStr">
        <is>
          <t>Banks</t>
        </is>
      </c>
      <c r="D9" s="13" t="n">
        <v>5508963</v>
      </c>
      <c r="E9" s="14" t="n">
        <v>13395.04</v>
      </c>
      <c r="F9" s="15" t="n">
        <v>0.0253</v>
      </c>
      <c r="G9" s="15" t="n"/>
    </row>
    <row r="10">
      <c r="A10" s="12" t="inlineStr">
        <is>
          <t>UNO Minda Ltd.</t>
        </is>
      </c>
      <c r="B10" s="30" t="inlineStr">
        <is>
          <t>INE405E01023</t>
        </is>
      </c>
      <c r="C10" s="30" t="inlineStr">
        <is>
          <t>Auto Components</t>
        </is>
      </c>
      <c r="D10" s="13" t="n">
        <v>1071929</v>
      </c>
      <c r="E10" s="14" t="n">
        <v>13240.47</v>
      </c>
      <c r="F10" s="15" t="n">
        <v>0.025</v>
      </c>
      <c r="G10" s="15" t="n"/>
    </row>
    <row r="11">
      <c r="A11" s="12" t="inlineStr">
        <is>
          <t>Krishna Inst of Medical Sciences Ltd.</t>
        </is>
      </c>
      <c r="B11" s="30" t="inlineStr">
        <is>
          <t>INE967H01025</t>
        </is>
      </c>
      <c r="C11" s="30" t="inlineStr">
        <is>
          <t>Healthcare Services</t>
        </is>
      </c>
      <c r="D11" s="13" t="n">
        <v>1754462</v>
      </c>
      <c r="E11" s="14" t="n">
        <v>12650.55</v>
      </c>
      <c r="F11" s="15" t="n">
        <v>0.0239</v>
      </c>
      <c r="G11" s="15" t="n"/>
    </row>
    <row r="12">
      <c r="A12" s="12" t="inlineStr">
        <is>
          <t>Gabriel India Ltd.</t>
        </is>
      </c>
      <c r="B12" s="30" t="inlineStr">
        <is>
          <t>INE524A01029</t>
        </is>
      </c>
      <c r="C12" s="30" t="inlineStr">
        <is>
          <t>Auto Components</t>
        </is>
      </c>
      <c r="D12" s="13" t="n">
        <v>984137</v>
      </c>
      <c r="E12" s="14" t="n">
        <v>12536.92</v>
      </c>
      <c r="F12" s="15" t="n">
        <v>0.0237</v>
      </c>
      <c r="G12" s="15" t="n"/>
    </row>
    <row r="13">
      <c r="A13" s="12" t="inlineStr">
        <is>
          <t>Indian Bank</t>
        </is>
      </c>
      <c r="B13" s="30" t="inlineStr">
        <is>
          <t>INE562A01011</t>
        </is>
      </c>
      <c r="C13" s="30" t="inlineStr">
        <is>
          <t>Banks</t>
        </is>
      </c>
      <c r="D13" s="13" t="n">
        <v>1455669</v>
      </c>
      <c r="E13" s="14" t="n">
        <v>12499.83</v>
      </c>
      <c r="F13" s="15" t="n">
        <v>0.0236</v>
      </c>
      <c r="G13" s="15" t="n"/>
    </row>
    <row r="14">
      <c r="A14" s="12" t="inlineStr">
        <is>
          <t>Navin Fluorine International Ltd.</t>
        </is>
      </c>
      <c r="B14" s="30" t="inlineStr">
        <is>
          <t>INE048G01026</t>
        </is>
      </c>
      <c r="C14" s="30" t="inlineStr">
        <is>
          <t>Chemicals &amp; Petrochemicals</t>
        </is>
      </c>
      <c r="D14" s="13" t="n">
        <v>210627</v>
      </c>
      <c r="E14" s="14" t="n">
        <v>11979.2</v>
      </c>
      <c r="F14" s="15" t="n">
        <v>0.0226</v>
      </c>
      <c r="G14" s="15" t="n"/>
    </row>
    <row r="15">
      <c r="A15" s="12" t="inlineStr">
        <is>
          <t>Multi Commodity Exchange Of India Ltd.</t>
        </is>
      </c>
      <c r="B15" s="30" t="inlineStr">
        <is>
          <t>INE745G01035</t>
        </is>
      </c>
      <c r="C15" s="30" t="inlineStr">
        <is>
          <t>Capital Markets</t>
        </is>
      </c>
      <c r="D15" s="13" t="n">
        <v>129276</v>
      </c>
      <c r="E15" s="14" t="n">
        <v>11949.63</v>
      </c>
      <c r="F15" s="15" t="n">
        <v>0.0226</v>
      </c>
      <c r="G15" s="15" t="n"/>
    </row>
    <row r="16">
      <c r="A16" s="12" t="inlineStr">
        <is>
          <t>Radico Khaitan Ltd.</t>
        </is>
      </c>
      <c r="B16" s="30" t="inlineStr">
        <is>
          <t>INE944F01028</t>
        </is>
      </c>
      <c r="C16" s="30" t="inlineStr">
        <is>
          <t>Beverages</t>
        </is>
      </c>
      <c r="D16" s="13" t="n">
        <v>368618</v>
      </c>
      <c r="E16" s="14" t="n">
        <v>11543.27</v>
      </c>
      <c r="F16" s="15" t="n">
        <v>0.0218</v>
      </c>
      <c r="G16" s="15" t="n"/>
    </row>
    <row r="17">
      <c r="A17" s="12" t="inlineStr">
        <is>
          <t>KEI Industries Ltd.</t>
        </is>
      </c>
      <c r="B17" s="30" t="inlineStr">
        <is>
          <t>INE878B01027</t>
        </is>
      </c>
      <c r="C17" s="30" t="inlineStr">
        <is>
          <t>Industrial Products</t>
        </is>
      </c>
      <c r="D17" s="13" t="n">
        <v>278087</v>
      </c>
      <c r="E17" s="14" t="n">
        <v>11212.47</v>
      </c>
      <c r="F17" s="15" t="n">
        <v>0.0212</v>
      </c>
      <c r="G17" s="15" t="n"/>
    </row>
    <row r="18">
      <c r="A18" s="12" t="inlineStr">
        <is>
          <t>PNB Housing Finance Ltd.</t>
        </is>
      </c>
      <c r="B18" s="30" t="inlineStr">
        <is>
          <t>INE572E01012</t>
        </is>
      </c>
      <c r="C18" s="30" t="inlineStr">
        <is>
          <t>Finance</t>
        </is>
      </c>
      <c r="D18" s="13" t="n">
        <v>1164274</v>
      </c>
      <c r="E18" s="14" t="n">
        <v>10812.61</v>
      </c>
      <c r="F18" s="15" t="n">
        <v>0.0204</v>
      </c>
      <c r="G18" s="15" t="n"/>
    </row>
    <row r="19">
      <c r="A19" s="12" t="inlineStr">
        <is>
          <t>Fortis Healthcare Ltd.</t>
        </is>
      </c>
      <c r="B19" s="30" t="inlineStr">
        <is>
          <t>INE061F01013</t>
        </is>
      </c>
      <c r="C19" s="30" t="inlineStr">
        <is>
          <t>Healthcare Services</t>
        </is>
      </c>
      <c r="D19" s="13" t="n">
        <v>1032889</v>
      </c>
      <c r="E19" s="14" t="n">
        <v>10566.97</v>
      </c>
      <c r="F19" s="15" t="n">
        <v>0.02</v>
      </c>
      <c r="G19" s="15" t="n"/>
    </row>
    <row r="20">
      <c r="A20" s="12" t="inlineStr">
        <is>
          <t>Century Plyboards (India) Ltd.</t>
        </is>
      </c>
      <c r="B20" s="30" t="inlineStr">
        <is>
          <t>INE348B01021</t>
        </is>
      </c>
      <c r="C20" s="30" t="inlineStr">
        <is>
          <t>Consumer Durables</t>
        </is>
      </c>
      <c r="D20" s="13" t="n">
        <v>1388915</v>
      </c>
      <c r="E20" s="14" t="n">
        <v>10478.67</v>
      </c>
      <c r="F20" s="15" t="n">
        <v>0.0198</v>
      </c>
      <c r="G20" s="15" t="n"/>
    </row>
    <row r="21">
      <c r="A21" s="12" t="inlineStr">
        <is>
          <t>APL Apollo Tubes Ltd.</t>
        </is>
      </c>
      <c r="B21" s="30" t="inlineStr">
        <is>
          <t>INE702C01027</t>
        </is>
      </c>
      <c r="C21" s="30" t="inlineStr">
        <is>
          <t>Industrial Products</t>
        </is>
      </c>
      <c r="D21" s="13" t="n">
        <v>554193</v>
      </c>
      <c r="E21" s="14" t="n">
        <v>9928.370000000001</v>
      </c>
      <c r="F21" s="15" t="n">
        <v>0.0187</v>
      </c>
      <c r="G21" s="15" t="n"/>
    </row>
    <row r="22">
      <c r="A22" s="12" t="inlineStr">
        <is>
          <t>Jubilant Ingrevia Ltd.</t>
        </is>
      </c>
      <c r="B22" s="30" t="inlineStr">
        <is>
          <t>INE0BY001018</t>
        </is>
      </c>
      <c r="C22" s="30" t="inlineStr">
        <is>
          <t>Chemicals &amp; Petrochemicals</t>
        </is>
      </c>
      <c r="D22" s="13" t="n">
        <v>1424301</v>
      </c>
      <c r="E22" s="14" t="n">
        <v>9826.959999999999</v>
      </c>
      <c r="F22" s="15" t="n">
        <v>0.0186</v>
      </c>
      <c r="G22" s="15" t="n"/>
    </row>
    <row r="23">
      <c r="A23" s="12" t="inlineStr">
        <is>
          <t>Motherson Sumi Wiring India Ltd.</t>
        </is>
      </c>
      <c r="B23" s="30" t="inlineStr">
        <is>
          <t>INE0FS801015</t>
        </is>
      </c>
      <c r="C23" s="30" t="inlineStr">
        <is>
          <t>Auto Components</t>
        </is>
      </c>
      <c r="D23" s="13" t="n">
        <v>19112598</v>
      </c>
      <c r="E23" s="14" t="n">
        <v>9023.059999999999</v>
      </c>
      <c r="F23" s="15" t="n">
        <v>0.017</v>
      </c>
      <c r="G23" s="15" t="n"/>
    </row>
    <row r="24">
      <c r="A24" s="12" t="inlineStr">
        <is>
          <t>Max Financial Services Ltd.</t>
        </is>
      </c>
      <c r="B24" s="30" t="inlineStr">
        <is>
          <t>INE180A01020</t>
        </is>
      </c>
      <c r="C24" s="30" t="inlineStr">
        <is>
          <t>Insurance</t>
        </is>
      </c>
      <c r="D24" s="13" t="n">
        <v>537074</v>
      </c>
      <c r="E24" s="14" t="n">
        <v>8305.85</v>
      </c>
      <c r="F24" s="15" t="n">
        <v>0.0157</v>
      </c>
      <c r="G24" s="15" t="n"/>
    </row>
    <row r="25">
      <c r="A25" s="12" t="inlineStr">
        <is>
          <t>Bikaji Foods International Ltd.</t>
        </is>
      </c>
      <c r="B25" s="30" t="inlineStr">
        <is>
          <t>INE00E101023</t>
        </is>
      </c>
      <c r="C25" s="30" t="inlineStr">
        <is>
          <t>Food Products</t>
        </is>
      </c>
      <c r="D25" s="13" t="n">
        <v>1122634</v>
      </c>
      <c r="E25" s="14" t="n">
        <v>8201.959999999999</v>
      </c>
      <c r="F25" s="15" t="n">
        <v>0.0155</v>
      </c>
      <c r="G25" s="15" t="n"/>
    </row>
    <row r="26">
      <c r="A26" s="12" t="inlineStr">
        <is>
          <t>Firstsource Solutions Ltd.</t>
        </is>
      </c>
      <c r="B26" s="30" t="inlineStr">
        <is>
          <t>INE684F01012</t>
        </is>
      </c>
      <c r="C26" s="30" t="inlineStr">
        <is>
          <t>Commercial Services &amp; Supplies</t>
        </is>
      </c>
      <c r="D26" s="13" t="n">
        <v>2302393</v>
      </c>
      <c r="E26" s="14" t="n">
        <v>8148.17</v>
      </c>
      <c r="F26" s="15" t="n">
        <v>0.0154</v>
      </c>
      <c r="G26" s="15" t="n"/>
    </row>
    <row r="27">
      <c r="A27" s="12" t="inlineStr">
        <is>
          <t>Dodla Dairy Ltd.</t>
        </is>
      </c>
      <c r="B27" s="30" t="inlineStr">
        <is>
          <t>INE021O01019</t>
        </is>
      </c>
      <c r="C27" s="30" t="inlineStr">
        <is>
          <t>Food Products</t>
        </is>
      </c>
      <c r="D27" s="13" t="n">
        <v>626953</v>
      </c>
      <c r="E27" s="14" t="n">
        <v>8098.35</v>
      </c>
      <c r="F27" s="15" t="n">
        <v>0.0153</v>
      </c>
      <c r="G27" s="15" t="n"/>
    </row>
    <row r="28">
      <c r="A28" s="12" t="inlineStr">
        <is>
          <t>Ajanta Pharma Ltd.</t>
        </is>
      </c>
      <c r="B28" s="30" t="inlineStr">
        <is>
          <t>INE031B01049</t>
        </is>
      </c>
      <c r="C28" s="30" t="inlineStr">
        <is>
          <t>Pharmaceuticals &amp; Biotechnology</t>
        </is>
      </c>
      <c r="D28" s="13" t="n">
        <v>321961</v>
      </c>
      <c r="E28" s="14" t="n">
        <v>7937.3</v>
      </c>
      <c r="F28" s="15" t="n">
        <v>0.015</v>
      </c>
      <c r="G28" s="15" t="n"/>
    </row>
    <row r="29">
      <c r="A29" s="12" t="inlineStr">
        <is>
          <t>JB Chemicals &amp; Pharmaceuticals Ltd.</t>
        </is>
      </c>
      <c r="B29" s="30" t="inlineStr">
        <is>
          <t>INE572A01036</t>
        </is>
      </c>
      <c r="C29" s="30" t="inlineStr">
        <is>
          <t>Pharmaceuticals &amp; Biotechnology</t>
        </is>
      </c>
      <c r="D29" s="13" t="n">
        <v>471131</v>
      </c>
      <c r="E29" s="14" t="n">
        <v>7925.84</v>
      </c>
      <c r="F29" s="15" t="n">
        <v>0.015</v>
      </c>
      <c r="G29" s="15" t="n"/>
    </row>
    <row r="30">
      <c r="A30" s="12" t="inlineStr">
        <is>
          <t>Can Fin Homes Ltd.</t>
        </is>
      </c>
      <c r="B30" s="30" t="inlineStr">
        <is>
          <t>INE477A01020</t>
        </is>
      </c>
      <c r="C30" s="30" t="inlineStr">
        <is>
          <t>Finance</t>
        </is>
      </c>
      <c r="D30" s="13" t="n">
        <v>884776</v>
      </c>
      <c r="E30" s="14" t="n">
        <v>7678.97</v>
      </c>
      <c r="F30" s="15" t="n">
        <v>0.0145</v>
      </c>
      <c r="G30" s="15" t="n"/>
    </row>
    <row r="31">
      <c r="A31" s="12" t="inlineStr">
        <is>
          <t>Sumitomo Chemical India Ltd.</t>
        </is>
      </c>
      <c r="B31" s="30" t="inlineStr">
        <is>
          <t>INE258G01013</t>
        </is>
      </c>
      <c r="C31" s="30" t="inlineStr">
        <is>
          <t>Fertilizers &amp; Agrochemicals</t>
        </is>
      </c>
      <c r="D31" s="13" t="n">
        <v>1509515</v>
      </c>
      <c r="E31" s="14" t="n">
        <v>7580.78</v>
      </c>
      <c r="F31" s="15" t="n">
        <v>0.0143</v>
      </c>
      <c r="G31" s="15" t="n"/>
    </row>
    <row r="32">
      <c r="A32" s="12" t="inlineStr">
        <is>
          <t>Brigade Enterprises Ltd.</t>
        </is>
      </c>
      <c r="B32" s="30" t="inlineStr">
        <is>
          <t>INE791I01019</t>
        </is>
      </c>
      <c r="C32" s="30" t="inlineStr">
        <is>
          <t>Realty</t>
        </is>
      </c>
      <c r="D32" s="13" t="n">
        <v>728629</v>
      </c>
      <c r="E32" s="14" t="n">
        <v>7560.98</v>
      </c>
      <c r="F32" s="15" t="n">
        <v>0.0143</v>
      </c>
      <c r="G32" s="15" t="n"/>
    </row>
    <row r="33">
      <c r="A33" s="12" t="inlineStr">
        <is>
          <t>Kirloskar Pneumatic Co.Ltd.</t>
        </is>
      </c>
      <c r="B33" s="30" t="inlineStr">
        <is>
          <t>INE811A01020</t>
        </is>
      </c>
      <c r="C33" s="30" t="inlineStr">
        <is>
          <t>Industrial Products</t>
        </is>
      </c>
      <c r="D33" s="13" t="n">
        <v>634027</v>
      </c>
      <c r="E33" s="14" t="n">
        <v>7092.23</v>
      </c>
      <c r="F33" s="15" t="n">
        <v>0.0134</v>
      </c>
      <c r="G33" s="15" t="n"/>
    </row>
    <row r="34">
      <c r="A34" s="12" t="inlineStr">
        <is>
          <t>K.P.R. Mill Ltd.</t>
        </is>
      </c>
      <c r="B34" s="30" t="inlineStr">
        <is>
          <t>INE930H01031</t>
        </is>
      </c>
      <c r="C34" s="30" t="inlineStr">
        <is>
          <t>Textiles &amp; Apparels</t>
        </is>
      </c>
      <c r="D34" s="13" t="n">
        <v>662547</v>
      </c>
      <c r="E34" s="14" t="n">
        <v>7085.28</v>
      </c>
      <c r="F34" s="15" t="n">
        <v>0.0134</v>
      </c>
      <c r="G34" s="15" t="n"/>
    </row>
    <row r="35">
      <c r="A35" s="12" t="inlineStr">
        <is>
          <t>Avalon Technologies Ltd.</t>
        </is>
      </c>
      <c r="B35" s="30" t="inlineStr">
        <is>
          <t>INE0LCL01028</t>
        </is>
      </c>
      <c r="C35" s="30" t="inlineStr">
        <is>
          <t>Electrical Equipment</t>
        </is>
      </c>
      <c r="D35" s="13" t="n">
        <v>594306</v>
      </c>
      <c r="E35" s="14" t="n">
        <v>7076.4</v>
      </c>
      <c r="F35" s="15" t="n">
        <v>0.0134</v>
      </c>
      <c r="G35" s="15" t="n"/>
    </row>
    <row r="36">
      <c r="A36" s="12" t="inlineStr">
        <is>
          <t>KFIN Technologies Ltd.</t>
        </is>
      </c>
      <c r="B36" s="30" t="inlineStr">
        <is>
          <t>INE138Y01010</t>
        </is>
      </c>
      <c r="C36" s="30" t="inlineStr">
        <is>
          <t>Capital Markets</t>
        </is>
      </c>
      <c r="D36" s="13" t="n">
        <v>640893</v>
      </c>
      <c r="E36" s="14" t="n">
        <v>7037.65</v>
      </c>
      <c r="F36" s="15" t="n">
        <v>0.0133</v>
      </c>
      <c r="G36" s="15" t="n"/>
    </row>
    <row r="37">
      <c r="A37" s="12" t="inlineStr">
        <is>
          <t>Delhivery Ltd.</t>
        </is>
      </c>
      <c r="B37" s="30" t="inlineStr">
        <is>
          <t>INE148O01028</t>
        </is>
      </c>
      <c r="C37" s="30" t="inlineStr">
        <is>
          <t>Transport Services</t>
        </is>
      </c>
      <c r="D37" s="13" t="n">
        <v>1461188</v>
      </c>
      <c r="E37" s="14" t="n">
        <v>6808.41</v>
      </c>
      <c r="F37" s="15" t="n">
        <v>0.0129</v>
      </c>
      <c r="G37" s="15" t="n"/>
    </row>
    <row r="38">
      <c r="A38" s="12" t="inlineStr">
        <is>
          <t>Triveni Turbine Ltd.</t>
        </is>
      </c>
      <c r="B38" s="30" t="inlineStr">
        <is>
          <t>INE152M01016</t>
        </is>
      </c>
      <c r="C38" s="30" t="inlineStr">
        <is>
          <t>Electrical Equipment</t>
        </is>
      </c>
      <c r="D38" s="13" t="n">
        <v>1263714</v>
      </c>
      <c r="E38" s="14" t="n">
        <v>6764.66</v>
      </c>
      <c r="F38" s="15" t="n">
        <v>0.0128</v>
      </c>
      <c r="G38" s="15" t="n"/>
    </row>
    <row r="39">
      <c r="A39" s="12" t="inlineStr">
        <is>
          <t>Craftsman Automation Ltd.</t>
        </is>
      </c>
      <c r="B39" s="30" t="inlineStr">
        <is>
          <t>INE00LO01017</t>
        </is>
      </c>
      <c r="C39" s="30" t="inlineStr">
        <is>
          <t>Auto Components</t>
        </is>
      </c>
      <c r="D39" s="13" t="n">
        <v>101041</v>
      </c>
      <c r="E39" s="14" t="n">
        <v>6749.54</v>
      </c>
      <c r="F39" s="15" t="n">
        <v>0.0127</v>
      </c>
      <c r="G39" s="15" t="n"/>
    </row>
    <row r="40">
      <c r="A40" s="12" t="inlineStr">
        <is>
          <t>The Federal Bank Ltd.</t>
        </is>
      </c>
      <c r="B40" s="30" t="inlineStr">
        <is>
          <t>INE171A01029</t>
        </is>
      </c>
      <c r="C40" s="30" t="inlineStr">
        <is>
          <t>Banks</t>
        </is>
      </c>
      <c r="D40" s="13" t="n">
        <v>2775890</v>
      </c>
      <c r="E40" s="14" t="n">
        <v>6568.03</v>
      </c>
      <c r="F40" s="15" t="n">
        <v>0.0124</v>
      </c>
      <c r="G40" s="15" t="n"/>
    </row>
    <row r="41">
      <c r="A41" s="12" t="inlineStr">
        <is>
          <t>V-Mart Retail Ltd.</t>
        </is>
      </c>
      <c r="B41" s="30" t="inlineStr">
        <is>
          <t>INE665J01013</t>
        </is>
      </c>
      <c r="C41" s="30" t="inlineStr">
        <is>
          <t>Retailing</t>
        </is>
      </c>
      <c r="D41" s="13" t="n">
        <v>791788</v>
      </c>
      <c r="E41" s="14" t="n">
        <v>6567.49</v>
      </c>
      <c r="F41" s="15" t="n">
        <v>0.0124</v>
      </c>
      <c r="G41" s="15" t="n"/>
    </row>
    <row r="42">
      <c r="A42" s="12" t="inlineStr">
        <is>
          <t>Zensar Technologies Ltd.</t>
        </is>
      </c>
      <c r="B42" s="30" t="inlineStr">
        <is>
          <t>INE520A01027</t>
        </is>
      </c>
      <c r="C42" s="30" t="inlineStr">
        <is>
          <t>IT - Software</t>
        </is>
      </c>
      <c r="D42" s="13" t="n">
        <v>811960</v>
      </c>
      <c r="E42" s="14" t="n">
        <v>6475.79</v>
      </c>
      <c r="F42" s="15" t="n">
        <v>0.0122</v>
      </c>
      <c r="G42" s="15" t="n"/>
    </row>
    <row r="43">
      <c r="A43" s="12" t="inlineStr">
        <is>
          <t>Home First Finance Company India Ltd.</t>
        </is>
      </c>
      <c r="B43" s="30" t="inlineStr">
        <is>
          <t>INE481N01025</t>
        </is>
      </c>
      <c r="C43" s="30" t="inlineStr">
        <is>
          <t>Finance</t>
        </is>
      </c>
      <c r="D43" s="13" t="n">
        <v>523371</v>
      </c>
      <c r="E43" s="14" t="n">
        <v>6254.81</v>
      </c>
      <c r="F43" s="15" t="n">
        <v>0.0118</v>
      </c>
      <c r="G43" s="15" t="n"/>
    </row>
    <row r="44">
      <c r="A44" s="12" t="inlineStr">
        <is>
          <t>Clean Science and Technology Ltd.</t>
        </is>
      </c>
      <c r="B44" s="30" t="inlineStr">
        <is>
          <t>INE227W01023</t>
        </is>
      </c>
      <c r="C44" s="30" t="inlineStr">
        <is>
          <t>Chemicals &amp; Petrochemicals</t>
        </is>
      </c>
      <c r="D44" s="13" t="n">
        <v>614757</v>
      </c>
      <c r="E44" s="14" t="n">
        <v>6201.67</v>
      </c>
      <c r="F44" s="15" t="n">
        <v>0.0117</v>
      </c>
      <c r="G44" s="15" t="n"/>
    </row>
    <row r="45">
      <c r="A45" s="12" t="inlineStr">
        <is>
          <t>Shree Cement Ltd.</t>
        </is>
      </c>
      <c r="B45" s="30" t="inlineStr">
        <is>
          <t>INE070A01015</t>
        </is>
      </c>
      <c r="C45" s="30" t="inlineStr">
        <is>
          <t>Cement &amp; Cement Products</t>
        </is>
      </c>
      <c r="D45" s="13" t="n">
        <v>21615</v>
      </c>
      <c r="E45" s="14" t="n">
        <v>6119.21</v>
      </c>
      <c r="F45" s="15" t="n">
        <v>0.0116</v>
      </c>
      <c r="G45" s="15" t="n"/>
    </row>
    <row r="46">
      <c r="A46" s="12" t="inlineStr">
        <is>
          <t>Vishal Mega Mart Ltd</t>
        </is>
      </c>
      <c r="B46" s="30" t="inlineStr">
        <is>
          <t>INE01EA01019</t>
        </is>
      </c>
      <c r="C46" s="30" t="inlineStr">
        <is>
          <t>Retailing</t>
        </is>
      </c>
      <c r="D46" s="13" t="n">
        <v>4060004</v>
      </c>
      <c r="E46" s="14" t="n">
        <v>5874.42</v>
      </c>
      <c r="F46" s="15" t="n">
        <v>0.0111</v>
      </c>
      <c r="G46" s="15" t="n"/>
    </row>
    <row r="47">
      <c r="A47" s="12" t="inlineStr">
        <is>
          <t>Vijaya Diagnostic Centre Ltd.</t>
        </is>
      </c>
      <c r="B47" s="30" t="inlineStr">
        <is>
          <t>INE043W01024</t>
        </is>
      </c>
      <c r="C47" s="30" t="inlineStr">
        <is>
          <t>Healthcare Services</t>
        </is>
      </c>
      <c r="D47" s="13" t="n">
        <v>565691</v>
      </c>
      <c r="E47" s="14" t="n">
        <v>5592.7</v>
      </c>
      <c r="F47" s="15" t="n">
        <v>0.0106</v>
      </c>
      <c r="G47" s="15" t="n"/>
    </row>
    <row r="48">
      <c r="A48" s="12" t="inlineStr">
        <is>
          <t>Dr. Lal Path Labs Ltd.</t>
        </is>
      </c>
      <c r="B48" s="30" t="inlineStr">
        <is>
          <t>INE600L01024</t>
        </is>
      </c>
      <c r="C48" s="30" t="inlineStr">
        <is>
          <t>Healthcare Services</t>
        </is>
      </c>
      <c r="D48" s="13" t="n">
        <v>173698</v>
      </c>
      <c r="E48" s="14" t="n">
        <v>5446.3</v>
      </c>
      <c r="F48" s="15" t="n">
        <v>0.0103</v>
      </c>
      <c r="G48" s="15" t="n"/>
    </row>
    <row r="49">
      <c r="A49" s="12" t="inlineStr">
        <is>
          <t>Persistent Systems Ltd.</t>
        </is>
      </c>
      <c r="B49" s="30" t="inlineStr">
        <is>
          <t>INE262H01021</t>
        </is>
      </c>
      <c r="C49" s="30" t="inlineStr">
        <is>
          <t>IT - Software</t>
        </is>
      </c>
      <c r="D49" s="13" t="n">
        <v>88032</v>
      </c>
      <c r="E49" s="14" t="n">
        <v>5208.5</v>
      </c>
      <c r="F49" s="15" t="n">
        <v>0.0098</v>
      </c>
      <c r="G49" s="15" t="n"/>
    </row>
    <row r="50">
      <c r="A50" s="12" t="inlineStr">
        <is>
          <t>Arvind Fashions Ltd.</t>
        </is>
      </c>
      <c r="B50" s="30" t="inlineStr">
        <is>
          <t>INE955V01021</t>
        </is>
      </c>
      <c r="C50" s="30" t="inlineStr">
        <is>
          <t>Retailing</t>
        </is>
      </c>
      <c r="D50" s="13" t="n">
        <v>1032542</v>
      </c>
      <c r="E50" s="14" t="n">
        <v>5192.14</v>
      </c>
      <c r="F50" s="15" t="n">
        <v>0.0098</v>
      </c>
      <c r="G50" s="15" t="n"/>
    </row>
    <row r="51">
      <c r="A51" s="12" t="inlineStr">
        <is>
          <t>Mahanagar Gas Ltd.</t>
        </is>
      </c>
      <c r="B51" s="30" t="inlineStr">
        <is>
          <t>INE002S01010</t>
        </is>
      </c>
      <c r="C51" s="30" t="inlineStr">
        <is>
          <t>Gas</t>
        </is>
      </c>
      <c r="D51" s="13" t="n">
        <v>403724</v>
      </c>
      <c r="E51" s="14" t="n">
        <v>5155.15</v>
      </c>
      <c r="F51" s="15" t="n">
        <v>0.0097</v>
      </c>
      <c r="G51" s="15" t="n"/>
    </row>
    <row r="52">
      <c r="A52" s="12" t="inlineStr">
        <is>
          <t>Ahluwalia Contracts (India) Ltd.</t>
        </is>
      </c>
      <c r="B52" s="30" t="inlineStr">
        <is>
          <t>INE758C01029</t>
        </is>
      </c>
      <c r="C52" s="30" t="inlineStr">
        <is>
          <t>Construction</t>
        </is>
      </c>
      <c r="D52" s="13" t="n">
        <v>540851</v>
      </c>
      <c r="E52" s="14" t="n">
        <v>5141.06</v>
      </c>
      <c r="F52" s="15" t="n">
        <v>0.0097</v>
      </c>
      <c r="G52" s="15" t="n"/>
    </row>
    <row r="53">
      <c r="A53" s="12" t="inlineStr">
        <is>
          <t>Westlife Foodworld Ltd.</t>
        </is>
      </c>
      <c r="B53" s="30" t="inlineStr">
        <is>
          <t>INE274F01020</t>
        </is>
      </c>
      <c r="C53" s="30" t="inlineStr">
        <is>
          <t>Leisure Services</t>
        </is>
      </c>
      <c r="D53" s="13" t="n">
        <v>853394</v>
      </c>
      <c r="E53" s="14" t="n">
        <v>5063.61</v>
      </c>
      <c r="F53" s="15" t="n">
        <v>0.009599999999999999</v>
      </c>
      <c r="G53" s="15" t="n"/>
    </row>
    <row r="54">
      <c r="A54" s="12" t="inlineStr">
        <is>
          <t>JK Lakshmi Cement Ltd.</t>
        </is>
      </c>
      <c r="B54" s="30" t="inlineStr">
        <is>
          <t>INE786A01032</t>
        </is>
      </c>
      <c r="C54" s="30" t="inlineStr">
        <is>
          <t>Cement &amp; Cement Products</t>
        </is>
      </c>
      <c r="D54" s="13" t="n">
        <v>579319</v>
      </c>
      <c r="E54" s="14" t="n">
        <v>5039.5</v>
      </c>
      <c r="F54" s="15" t="n">
        <v>0.0095</v>
      </c>
      <c r="G54" s="15" t="n"/>
    </row>
    <row r="55">
      <c r="A55" s="12" t="inlineStr">
        <is>
          <t>Cholamandalam Financial Holdings Ltd.</t>
        </is>
      </c>
      <c r="B55" s="30" t="inlineStr">
        <is>
          <t>INE149A01033</t>
        </is>
      </c>
      <c r="C55" s="30" t="inlineStr">
        <is>
          <t>Finance</t>
        </is>
      </c>
      <c r="D55" s="13" t="n">
        <v>259895</v>
      </c>
      <c r="E55" s="14" t="n">
        <v>4970.75</v>
      </c>
      <c r="F55" s="15" t="n">
        <v>0.0094</v>
      </c>
      <c r="G55" s="15" t="n"/>
    </row>
    <row r="56">
      <c r="A56" s="12" t="inlineStr">
        <is>
          <t>Aether Industries Ltd.</t>
        </is>
      </c>
      <c r="B56" s="30" t="inlineStr">
        <is>
          <t>INE0BWX01014</t>
        </is>
      </c>
      <c r="C56" s="30" t="inlineStr">
        <is>
          <t>Chemicals &amp; Petrochemicals</t>
        </is>
      </c>
      <c r="D56" s="13" t="n">
        <v>645867</v>
      </c>
      <c r="E56" s="14" t="n">
        <v>4867.9</v>
      </c>
      <c r="F56" s="15" t="n">
        <v>0.0092</v>
      </c>
      <c r="G56" s="15" t="n"/>
    </row>
    <row r="57">
      <c r="A57" s="12" t="inlineStr">
        <is>
          <t>Central Depository Services (I) Ltd.</t>
        </is>
      </c>
      <c r="B57" s="30" t="inlineStr">
        <is>
          <t>INE736A01011</t>
        </is>
      </c>
      <c r="C57" s="30" t="inlineStr">
        <is>
          <t>Capital Markets</t>
        </is>
      </c>
      <c r="D57" s="13" t="n">
        <v>302890</v>
      </c>
      <c r="E57" s="14" t="n">
        <v>4807.47</v>
      </c>
      <c r="F57" s="15" t="n">
        <v>0.0091</v>
      </c>
      <c r="G57" s="15" t="n"/>
    </row>
    <row r="58">
      <c r="A58" s="12" t="inlineStr">
        <is>
          <t>Cartrade Tech Ltd.</t>
        </is>
      </c>
      <c r="B58" s="30" t="inlineStr">
        <is>
          <t>INE290S01011</t>
        </is>
      </c>
      <c r="C58" s="30" t="inlineStr">
        <is>
          <t>Retailing</t>
        </is>
      </c>
      <c r="D58" s="13" t="n">
        <v>157282</v>
      </c>
      <c r="E58" s="14" t="n">
        <v>4749.13</v>
      </c>
      <c r="F58" s="15" t="n">
        <v>0.008999999999999999</v>
      </c>
      <c r="G58" s="15" t="n"/>
    </row>
    <row r="59">
      <c r="A59" s="12" t="inlineStr">
        <is>
          <t>KSB Ltd.</t>
        </is>
      </c>
      <c r="B59" s="30" t="inlineStr">
        <is>
          <t>INE999A01023</t>
        </is>
      </c>
      <c r="C59" s="30" t="inlineStr">
        <is>
          <t>Industrial Products</t>
        </is>
      </c>
      <c r="D59" s="13" t="n">
        <v>566380</v>
      </c>
      <c r="E59" s="14" t="n">
        <v>4478.08</v>
      </c>
      <c r="F59" s="15" t="n">
        <v>0.008500000000000001</v>
      </c>
      <c r="G59" s="15" t="n"/>
    </row>
    <row r="60">
      <c r="A60" s="12" t="inlineStr">
        <is>
          <t>Equitas Small Finance Bank Ltd.</t>
        </is>
      </c>
      <c r="B60" s="30" t="inlineStr">
        <is>
          <t>INE063P01018</t>
        </is>
      </c>
      <c r="C60" s="30" t="inlineStr">
        <is>
          <t>Banks</t>
        </is>
      </c>
      <c r="D60" s="13" t="n">
        <v>7752513</v>
      </c>
      <c r="E60" s="14" t="n">
        <v>4418.16</v>
      </c>
      <c r="F60" s="15" t="n">
        <v>0.0083</v>
      </c>
      <c r="G60" s="15" t="n"/>
    </row>
    <row r="61">
      <c r="A61" s="12" t="inlineStr">
        <is>
          <t>Thermax Ltd.</t>
        </is>
      </c>
      <c r="B61" s="30" t="inlineStr">
        <is>
          <t>INE152A01029</t>
        </is>
      </c>
      <c r="C61" s="30" t="inlineStr">
        <is>
          <t>Electrical Equipment</t>
        </is>
      </c>
      <c r="D61" s="13" t="n">
        <v>136604</v>
      </c>
      <c r="E61" s="14" t="n">
        <v>4397.01</v>
      </c>
      <c r="F61" s="15" t="n">
        <v>0.0083</v>
      </c>
      <c r="G61" s="15" t="n"/>
    </row>
    <row r="62">
      <c r="A62" s="12" t="inlineStr">
        <is>
          <t>IPCA Laboratories Ltd.</t>
        </is>
      </c>
      <c r="B62" s="30" t="inlineStr">
        <is>
          <t>INE571A01038</t>
        </is>
      </c>
      <c r="C62" s="30" t="inlineStr">
        <is>
          <t>Pharmaceuticals &amp; Biotechnology</t>
        </is>
      </c>
      <c r="D62" s="13" t="n">
        <v>340148</v>
      </c>
      <c r="E62" s="14" t="n">
        <v>4323.96</v>
      </c>
      <c r="F62" s="15" t="n">
        <v>0.008200000000000001</v>
      </c>
      <c r="G62" s="15" t="n"/>
    </row>
    <row r="63">
      <c r="A63" s="12" t="inlineStr">
        <is>
          <t>Cohance Lifesciences Ltd.</t>
        </is>
      </c>
      <c r="B63" s="30" t="inlineStr">
        <is>
          <t>INE03QK01018</t>
        </is>
      </c>
      <c r="C63" s="30" t="inlineStr">
        <is>
          <t>Pharmaceuticals &amp; Biotechnology</t>
        </is>
      </c>
      <c r="D63" s="13" t="n">
        <v>534954</v>
      </c>
      <c r="E63" s="14" t="n">
        <v>4030.34</v>
      </c>
      <c r="F63" s="15" t="n">
        <v>0.0076</v>
      </c>
      <c r="G63" s="15" t="n"/>
    </row>
    <row r="64">
      <c r="A64" s="12" t="inlineStr">
        <is>
          <t>Birlasoft Ltd.</t>
        </is>
      </c>
      <c r="B64" s="30" t="inlineStr">
        <is>
          <t>INE836A01035</t>
        </is>
      </c>
      <c r="C64" s="30" t="inlineStr">
        <is>
          <t>IT - Software</t>
        </is>
      </c>
      <c r="D64" s="13" t="n">
        <v>1070903</v>
      </c>
      <c r="E64" s="14" t="n">
        <v>3979.48</v>
      </c>
      <c r="F64" s="15" t="n">
        <v>0.0075</v>
      </c>
      <c r="G64" s="15" t="n"/>
    </row>
    <row r="65">
      <c r="A65" s="12" t="inlineStr">
        <is>
          <t>Go Digit General Insurance Ltd.</t>
        </is>
      </c>
      <c r="B65" s="30" t="inlineStr">
        <is>
          <t>INE03JT01014</t>
        </is>
      </c>
      <c r="C65" s="30" t="inlineStr">
        <is>
          <t>Insurance</t>
        </is>
      </c>
      <c r="D65" s="13" t="n">
        <v>1098253</v>
      </c>
      <c r="E65" s="14" t="n">
        <v>3938.88</v>
      </c>
      <c r="F65" s="15" t="n">
        <v>0.0074</v>
      </c>
      <c r="G65" s="15" t="n"/>
    </row>
    <row r="66">
      <c r="A66" s="12" t="inlineStr">
        <is>
          <t>Metro Brands Ltd.</t>
        </is>
      </c>
      <c r="B66" s="30" t="inlineStr">
        <is>
          <t>INE317I01021</t>
        </is>
      </c>
      <c r="C66" s="30" t="inlineStr">
        <is>
          <t>Consumer Durables</t>
        </is>
      </c>
      <c r="D66" s="13" t="n">
        <v>342287</v>
      </c>
      <c r="E66" s="14" t="n">
        <v>3863.74</v>
      </c>
      <c r="F66" s="15" t="n">
        <v>0.0073</v>
      </c>
      <c r="G66" s="15" t="n"/>
    </row>
    <row r="67">
      <c r="A67" s="12" t="inlineStr">
        <is>
          <t>Hindustan Petroleum Corporation Ltd.</t>
        </is>
      </c>
      <c r="B67" s="30" t="inlineStr">
        <is>
          <t>INE094A01015</t>
        </is>
      </c>
      <c r="C67" s="30" t="inlineStr">
        <is>
          <t>Petroleum Products</t>
        </is>
      </c>
      <c r="D67" s="13" t="n">
        <v>808168</v>
      </c>
      <c r="E67" s="14" t="n">
        <v>3846.88</v>
      </c>
      <c r="F67" s="15" t="n">
        <v>0.0073</v>
      </c>
      <c r="G67" s="15" t="n"/>
    </row>
    <row r="68">
      <c r="A68" s="12" t="inlineStr">
        <is>
          <t>The Ramco Cements Ltd.</t>
        </is>
      </c>
      <c r="B68" s="30" t="inlineStr">
        <is>
          <t>INE331A01037</t>
        </is>
      </c>
      <c r="C68" s="30" t="inlineStr">
        <is>
          <t>Cement &amp; Cement Products</t>
        </is>
      </c>
      <c r="D68" s="13" t="n">
        <v>358773</v>
      </c>
      <c r="E68" s="14" t="n">
        <v>3747.2</v>
      </c>
      <c r="F68" s="15" t="n">
        <v>0.0071</v>
      </c>
      <c r="G68" s="15" t="n"/>
    </row>
    <row r="69">
      <c r="A69" s="12" t="inlineStr">
        <is>
          <t>Teamlease Services Ltd.</t>
        </is>
      </c>
      <c r="B69" s="30" t="inlineStr">
        <is>
          <t>INE985S01024</t>
        </is>
      </c>
      <c r="C69" s="30" t="inlineStr">
        <is>
          <t>Commercial Services &amp; Supplies</t>
        </is>
      </c>
      <c r="D69" s="13" t="n">
        <v>216190</v>
      </c>
      <c r="E69" s="14" t="n">
        <v>3630.26</v>
      </c>
      <c r="F69" s="15" t="n">
        <v>0.0069</v>
      </c>
      <c r="G69" s="15" t="n"/>
    </row>
    <row r="70">
      <c r="A70" s="12" t="inlineStr">
        <is>
          <t>Bharat Dynamics Ltd.</t>
        </is>
      </c>
      <c r="B70" s="30" t="inlineStr">
        <is>
          <t>INE171Z01026</t>
        </is>
      </c>
      <c r="C70" s="30" t="inlineStr">
        <is>
          <t>Aerospace &amp; Defense</t>
        </is>
      </c>
      <c r="D70" s="13" t="n">
        <v>231307</v>
      </c>
      <c r="E70" s="14" t="n">
        <v>3538.77</v>
      </c>
      <c r="F70" s="15" t="n">
        <v>0.0067</v>
      </c>
      <c r="G70" s="15" t="n"/>
    </row>
    <row r="71">
      <c r="A71" s="12" t="inlineStr">
        <is>
          <t>Power Mech Projects Ltd.</t>
        </is>
      </c>
      <c r="B71" s="30" t="inlineStr">
        <is>
          <t>INE211R01019</t>
        </is>
      </c>
      <c r="C71" s="30" t="inlineStr">
        <is>
          <t>Construction</t>
        </is>
      </c>
      <c r="D71" s="13" t="n">
        <v>141064</v>
      </c>
      <c r="E71" s="14" t="n">
        <v>3521.24</v>
      </c>
      <c r="F71" s="15" t="n">
        <v>0.0066</v>
      </c>
      <c r="G71" s="15" t="n"/>
    </row>
    <row r="72">
      <c r="A72" s="12" t="inlineStr">
        <is>
          <t>Cera Sanitaryware Ltd.</t>
        </is>
      </c>
      <c r="B72" s="30" t="inlineStr">
        <is>
          <t>INE739E01017</t>
        </is>
      </c>
      <c r="C72" s="30" t="inlineStr">
        <is>
          <t>Consumer Durables</t>
        </is>
      </c>
      <c r="D72" s="13" t="n">
        <v>55965</v>
      </c>
      <c r="E72" s="14" t="n">
        <v>3484.66</v>
      </c>
      <c r="F72" s="15" t="n">
        <v>0.0066</v>
      </c>
      <c r="G72" s="15" t="n"/>
    </row>
    <row r="73">
      <c r="A73" s="12" t="inlineStr">
        <is>
          <t>Blue Star Ltd.</t>
        </is>
      </c>
      <c r="B73" s="30" t="inlineStr">
        <is>
          <t>INE472A01039</t>
        </is>
      </c>
      <c r="C73" s="30" t="inlineStr">
        <is>
          <t>Consumer Durables</t>
        </is>
      </c>
      <c r="D73" s="13" t="n">
        <v>179641</v>
      </c>
      <c r="E73" s="14" t="n">
        <v>3480.36</v>
      </c>
      <c r="F73" s="15" t="n">
        <v>0.0066</v>
      </c>
      <c r="G73" s="15" t="n"/>
    </row>
    <row r="74">
      <c r="A74" s="12" t="inlineStr">
        <is>
          <t>Garware Technical Fibres Ltd.</t>
        </is>
      </c>
      <c r="B74" s="30" t="inlineStr">
        <is>
          <t>INE276A01018</t>
        </is>
      </c>
      <c r="C74" s="30" t="inlineStr">
        <is>
          <t>Textiles &amp; Apparels</t>
        </is>
      </c>
      <c r="D74" s="13" t="n">
        <v>431515</v>
      </c>
      <c r="E74" s="14" t="n">
        <v>3275.41</v>
      </c>
      <c r="F74" s="15" t="n">
        <v>0.0062</v>
      </c>
      <c r="G74" s="15" t="n"/>
    </row>
    <row r="75">
      <c r="A75" s="12" t="inlineStr">
        <is>
          <t>Titagarh Rail Systems Ltd.</t>
        </is>
      </c>
      <c r="B75" s="30" t="inlineStr">
        <is>
          <t>INE615H01020</t>
        </is>
      </c>
      <c r="C75" s="30" t="inlineStr">
        <is>
          <t>Industrial Manufacturing</t>
        </is>
      </c>
      <c r="D75" s="13" t="n">
        <v>369396</v>
      </c>
      <c r="E75" s="14" t="n">
        <v>3267.49</v>
      </c>
      <c r="F75" s="15" t="n">
        <v>0.0062</v>
      </c>
      <c r="G75" s="15" t="n"/>
    </row>
    <row r="76">
      <c r="A76" s="12" t="inlineStr">
        <is>
          <t>Dixon Technologies (India) Ltd.</t>
        </is>
      </c>
      <c r="B76" s="30" t="inlineStr">
        <is>
          <t>INE935N01020</t>
        </is>
      </c>
      <c r="C76" s="30" t="inlineStr">
        <is>
          <t>Consumer Durables</t>
        </is>
      </c>
      <c r="D76" s="13" t="n">
        <v>21056</v>
      </c>
      <c r="E76" s="14" t="n">
        <v>3262.42</v>
      </c>
      <c r="F76" s="15" t="n">
        <v>0.0062</v>
      </c>
      <c r="G76" s="15" t="n"/>
    </row>
    <row r="77">
      <c r="A77" s="12" t="inlineStr">
        <is>
          <t>Crompton Greaves Cons Electrical Ltd.</t>
        </is>
      </c>
      <c r="B77" s="30" t="inlineStr">
        <is>
          <t>INE299U01018</t>
        </is>
      </c>
      <c r="C77" s="30" t="inlineStr">
        <is>
          <t>Consumer Durables</t>
        </is>
      </c>
      <c r="D77" s="13" t="n">
        <v>1099645</v>
      </c>
      <c r="E77" s="14" t="n">
        <v>3108.7</v>
      </c>
      <c r="F77" s="15" t="n">
        <v>0.0059</v>
      </c>
      <c r="G77" s="15" t="n"/>
    </row>
    <row r="78">
      <c r="A78" s="12" t="inlineStr">
        <is>
          <t>Mold-Tek Packaging Ltd.</t>
        </is>
      </c>
      <c r="B78" s="30" t="inlineStr">
        <is>
          <t>INE893J01029</t>
        </is>
      </c>
      <c r="C78" s="30" t="inlineStr">
        <is>
          <t>Industrial Products</t>
        </is>
      </c>
      <c r="D78" s="13" t="n">
        <v>446195</v>
      </c>
      <c r="E78" s="14" t="n">
        <v>3104.62</v>
      </c>
      <c r="F78" s="15" t="n">
        <v>0.0059</v>
      </c>
      <c r="G78" s="15" t="n"/>
    </row>
    <row r="79">
      <c r="A79" s="12" t="inlineStr">
        <is>
          <t>Ratnamani Metals &amp; Tubes Ltd.</t>
        </is>
      </c>
      <c r="B79" s="30" t="inlineStr">
        <is>
          <t>INE703B01027</t>
        </is>
      </c>
      <c r="C79" s="30" t="inlineStr">
        <is>
          <t>Industrial Products</t>
        </is>
      </c>
      <c r="D79" s="13" t="n">
        <v>127658</v>
      </c>
      <c r="E79" s="14" t="n">
        <v>3095.45</v>
      </c>
      <c r="F79" s="15" t="n">
        <v>0.0058</v>
      </c>
      <c r="G79" s="15" t="n"/>
    </row>
    <row r="80">
      <c r="A80" s="12" t="inlineStr">
        <is>
          <t>KNR Constructions Ltd.</t>
        </is>
      </c>
      <c r="B80" s="30" t="inlineStr">
        <is>
          <t>INE634I01029</t>
        </is>
      </c>
      <c r="C80" s="30" t="inlineStr">
        <is>
          <t>Construction</t>
        </is>
      </c>
      <c r="D80" s="13" t="n">
        <v>1600125</v>
      </c>
      <c r="E80" s="14" t="n">
        <v>2899.91</v>
      </c>
      <c r="F80" s="15" t="n">
        <v>0.0055</v>
      </c>
      <c r="G80" s="15" t="n"/>
    </row>
    <row r="81">
      <c r="A81" s="12" t="inlineStr">
        <is>
          <t>GMM Pfaudler Ltd.</t>
        </is>
      </c>
      <c r="B81" s="30" t="inlineStr">
        <is>
          <t>INE541A01023</t>
        </is>
      </c>
      <c r="C81" s="30" t="inlineStr">
        <is>
          <t>Industrial Manufacturing</t>
        </is>
      </c>
      <c r="D81" s="13" t="n">
        <v>208735</v>
      </c>
      <c r="E81" s="14" t="n">
        <v>2691.43</v>
      </c>
      <c r="F81" s="15" t="n">
        <v>0.0051</v>
      </c>
      <c r="G81" s="15" t="n"/>
    </row>
    <row r="82">
      <c r="A82" s="12" t="inlineStr">
        <is>
          <t>RHI Magnesita India Ltd.</t>
        </is>
      </c>
      <c r="B82" s="30" t="inlineStr">
        <is>
          <t>INE743M01012</t>
        </is>
      </c>
      <c r="C82" s="30" t="inlineStr">
        <is>
          <t>Industrial Products</t>
        </is>
      </c>
      <c r="D82" s="13" t="n">
        <v>554685</v>
      </c>
      <c r="E82" s="14" t="n">
        <v>2644.74</v>
      </c>
      <c r="F82" s="15" t="n">
        <v>0.005</v>
      </c>
      <c r="G82" s="15" t="n"/>
    </row>
    <row r="83">
      <c r="A83" s="12" t="inlineStr">
        <is>
          <t>Action Construction Equipment Ltd.</t>
        </is>
      </c>
      <c r="B83" s="30" t="inlineStr">
        <is>
          <t>INE731H01025</t>
        </is>
      </c>
      <c r="C83" s="30" t="inlineStr">
        <is>
          <t>Agricultural, Commercial &amp; Construction Vehicles</t>
        </is>
      </c>
      <c r="D83" s="13" t="n">
        <v>238746</v>
      </c>
      <c r="E83" s="14" t="n">
        <v>2628.35</v>
      </c>
      <c r="F83" s="15" t="n">
        <v>0.005</v>
      </c>
      <c r="G83" s="15" t="n"/>
    </row>
    <row r="84">
      <c r="A84" s="12" t="inlineStr">
        <is>
          <t>Carraro India Ltd.</t>
        </is>
      </c>
      <c r="B84" s="30" t="inlineStr">
        <is>
          <t>INE0V7W01012</t>
        </is>
      </c>
      <c r="C84" s="30" t="inlineStr">
        <is>
          <t>Auto Components</t>
        </is>
      </c>
      <c r="D84" s="13" t="n">
        <v>496827</v>
      </c>
      <c r="E84" s="14" t="n">
        <v>2600.64</v>
      </c>
      <c r="F84" s="15" t="n">
        <v>0.0049</v>
      </c>
      <c r="G84" s="15" t="n"/>
    </row>
    <row r="85">
      <c r="A85" s="12" t="inlineStr">
        <is>
          <t>Jamna Auto Industries Ltd.</t>
        </is>
      </c>
      <c r="B85" s="30" t="inlineStr">
        <is>
          <t>INE039C01032</t>
        </is>
      </c>
      <c r="C85" s="30" t="inlineStr">
        <is>
          <t>Auto Components</t>
        </is>
      </c>
      <c r="D85" s="13" t="n">
        <v>2463529</v>
      </c>
      <c r="E85" s="14" t="n">
        <v>2329.51</v>
      </c>
      <c r="F85" s="15" t="n">
        <v>0.0044</v>
      </c>
      <c r="G85" s="15" t="n"/>
    </row>
    <row r="86">
      <c r="A86" s="12" t="inlineStr">
        <is>
          <t>Vedant Fashions Ltd.</t>
        </is>
      </c>
      <c r="B86" s="30" t="inlineStr">
        <is>
          <t>INE825V01034</t>
        </is>
      </c>
      <c r="C86" s="30" t="inlineStr">
        <is>
          <t>Retailing</t>
        </is>
      </c>
      <c r="D86" s="13" t="n">
        <v>346090</v>
      </c>
      <c r="E86" s="14" t="n">
        <v>2234.88</v>
      </c>
      <c r="F86" s="15" t="n">
        <v>0.0042</v>
      </c>
      <c r="G86" s="15" t="n"/>
    </row>
    <row r="87">
      <c r="A87" s="12" t="inlineStr">
        <is>
          <t>Voltamp Transformers Ltd.</t>
        </is>
      </c>
      <c r="B87" s="30" t="inlineStr">
        <is>
          <t>INE540H01012</t>
        </is>
      </c>
      <c r="C87" s="30" t="inlineStr">
        <is>
          <t>Electrical Equipment</t>
        </is>
      </c>
      <c r="D87" s="13" t="n">
        <v>29330</v>
      </c>
      <c r="E87" s="14" t="n">
        <v>2171.45</v>
      </c>
      <c r="F87" s="15" t="n">
        <v>0.0041</v>
      </c>
      <c r="G87" s="15" t="n"/>
    </row>
    <row r="88">
      <c r="A88" s="12" t="inlineStr">
        <is>
          <t>Emami Ltd.</t>
        </is>
      </c>
      <c r="B88" s="30" t="inlineStr">
        <is>
          <t>INE548C01032</t>
        </is>
      </c>
      <c r="C88" s="30" t="inlineStr">
        <is>
          <t>Personal Products</t>
        </is>
      </c>
      <c r="D88" s="13" t="n">
        <v>395896</v>
      </c>
      <c r="E88" s="14" t="n">
        <v>2115.67</v>
      </c>
      <c r="F88" s="15" t="n">
        <v>0.004</v>
      </c>
      <c r="G88" s="15" t="n"/>
    </row>
    <row r="89">
      <c r="A89" s="12" t="inlineStr">
        <is>
          <t>Concord Biotech Ltd.</t>
        </is>
      </c>
      <c r="B89" s="30" t="inlineStr">
        <is>
          <t>INE338H01029</t>
        </is>
      </c>
      <c r="C89" s="30" t="inlineStr">
        <is>
          <t>Pharmaceuticals &amp; Biotechnology</t>
        </is>
      </c>
      <c r="D89" s="13" t="n">
        <v>145577</v>
      </c>
      <c r="E89" s="14" t="n">
        <v>2101.84</v>
      </c>
      <c r="F89" s="15" t="n">
        <v>0.004</v>
      </c>
      <c r="G89" s="15" t="n"/>
    </row>
    <row r="90">
      <c r="A90" s="12" t="inlineStr">
        <is>
          <t>Whirlpool of India Ltd.</t>
        </is>
      </c>
      <c r="B90" s="30" t="inlineStr">
        <is>
          <t>INE716A01013</t>
        </is>
      </c>
      <c r="C90" s="30" t="inlineStr">
        <is>
          <t>Consumer Durables</t>
        </is>
      </c>
      <c r="D90" s="13" t="n">
        <v>143113</v>
      </c>
      <c r="E90" s="14" t="n">
        <v>2002.29</v>
      </c>
      <c r="F90" s="15" t="n">
        <v>0.0038</v>
      </c>
      <c r="G90" s="15" t="n"/>
    </row>
    <row r="91">
      <c r="A91" s="12" t="inlineStr">
        <is>
          <t>Rolex Rings Ltd.</t>
        </is>
      </c>
      <c r="B91" s="30" t="inlineStr">
        <is>
          <t>INE645S01024</t>
        </is>
      </c>
      <c r="C91" s="30" t="inlineStr">
        <is>
          <t>Auto Components</t>
        </is>
      </c>
      <c r="D91" s="13" t="n">
        <v>1314270</v>
      </c>
      <c r="E91" s="14" t="n">
        <v>1603.41</v>
      </c>
      <c r="F91" s="15" t="n">
        <v>0.003</v>
      </c>
      <c r="G91" s="15" t="n"/>
    </row>
    <row r="92">
      <c r="A92" s="12" t="inlineStr">
        <is>
          <t>Aditya Birla Real Estate Ltd.</t>
        </is>
      </c>
      <c r="B92" s="30" t="inlineStr">
        <is>
          <t>INE055A01016</t>
        </is>
      </c>
      <c r="C92" s="30" t="inlineStr">
        <is>
          <t>Paper, Forest &amp; Jute Products</t>
        </is>
      </c>
      <c r="D92" s="13" t="n">
        <v>50705</v>
      </c>
      <c r="E92" s="14" t="n">
        <v>951.58</v>
      </c>
      <c r="F92" s="15" t="n">
        <v>0.0018</v>
      </c>
      <c r="G92" s="15" t="n"/>
    </row>
    <row r="93">
      <c r="A93" s="12" t="inlineStr">
        <is>
          <t>HDB Financial Services Ltd.</t>
        </is>
      </c>
      <c r="B93" s="30" t="inlineStr">
        <is>
          <t>INE756I01012</t>
        </is>
      </c>
      <c r="C93" s="30" t="inlineStr">
        <is>
          <t>Finance</t>
        </is>
      </c>
      <c r="D93" s="13" t="n">
        <v>70282</v>
      </c>
      <c r="E93" s="14" t="n">
        <v>513.97</v>
      </c>
      <c r="F93" s="15" t="n">
        <v>0.001</v>
      </c>
      <c r="G93" s="15" t="n"/>
    </row>
    <row r="94">
      <c r="A94" s="16" t="inlineStr">
        <is>
          <t>Sub Total</t>
        </is>
      </c>
      <c r="B94" s="31" t="n"/>
      <c r="C94" s="31" t="n"/>
      <c r="D94" s="17" t="n"/>
      <c r="E94" s="37" t="n">
        <v>520155.32</v>
      </c>
      <c r="F94" s="38" t="n">
        <v>0.9829</v>
      </c>
      <c r="G94" s="20" t="n"/>
    </row>
    <row r="95">
      <c r="A95" s="16" t="inlineStr">
        <is>
          <t>(b) Unlisted</t>
        </is>
      </c>
      <c r="B95" s="30" t="n"/>
      <c r="C95" s="30" t="n"/>
      <c r="D95" s="13" t="n"/>
      <c r="E95" s="14" t="n"/>
      <c r="F95" s="15" t="n"/>
      <c r="G95" s="15" t="n"/>
    </row>
    <row r="96">
      <c r="A96" s="16" t="inlineStr">
        <is>
          <t>Sub Total</t>
        </is>
      </c>
      <c r="B96" s="30" t="n"/>
      <c r="C96" s="30" t="n"/>
      <c r="D96" s="13" t="n"/>
      <c r="E96" s="39" t="inlineStr">
        <is>
          <t>NIL</t>
        </is>
      </c>
      <c r="F96" s="40" t="inlineStr">
        <is>
          <t>NIL</t>
        </is>
      </c>
      <c r="G96" s="15" t="n"/>
    </row>
    <row r="97">
      <c r="A97" s="21" t="inlineStr">
        <is>
          <t>TOTAL</t>
        </is>
      </c>
      <c r="B97" s="32" t="n"/>
      <c r="C97" s="32" t="n"/>
      <c r="D97" s="22" t="n"/>
      <c r="E97" s="27" t="n">
        <v>520155.32</v>
      </c>
      <c r="F97" s="28" t="n">
        <v>0.9829</v>
      </c>
      <c r="G97" s="20" t="n"/>
    </row>
    <row r="98">
      <c r="A98" s="12" t="n"/>
      <c r="B98" s="30" t="n"/>
      <c r="C98" s="30" t="n"/>
      <c r="D98" s="13" t="n"/>
      <c r="E98" s="14" t="n"/>
      <c r="F98" s="15" t="n"/>
      <c r="G98" s="15" t="n"/>
    </row>
    <row r="99">
      <c r="A99" s="12" t="n"/>
      <c r="B99" s="30" t="n"/>
      <c r="C99" s="30" t="n"/>
      <c r="D99" s="13" t="n"/>
      <c r="E99" s="14" t="n"/>
      <c r="F99" s="15" t="n"/>
      <c r="G99" s="15" t="n"/>
    </row>
    <row r="100">
      <c r="A100" s="16" t="inlineStr">
        <is>
          <t>TREPS / Reverse Repo</t>
        </is>
      </c>
      <c r="B100" s="30" t="n"/>
      <c r="C100" s="30" t="n"/>
      <c r="D100" s="13" t="n"/>
      <c r="E100" s="14" t="n"/>
      <c r="F100" s="15" t="n"/>
      <c r="G100" s="15" t="n"/>
    </row>
    <row r="101">
      <c r="A101" s="12" t="inlineStr">
        <is>
          <t>Clearing Corporation of India Ltd.</t>
        </is>
      </c>
      <c r="B101" s="30" t="n"/>
      <c r="C101" s="30" t="n"/>
      <c r="D101" s="13" t="n"/>
      <c r="E101" s="14" t="n">
        <v>12243.37</v>
      </c>
      <c r="F101" s="15" t="n">
        <v>0.0231</v>
      </c>
      <c r="G101" s="15" t="n">
        <v>0.05596</v>
      </c>
    </row>
    <row r="102">
      <c r="A102" s="16" t="inlineStr">
        <is>
          <t>Sub Total</t>
        </is>
      </c>
      <c r="B102" s="31" t="n"/>
      <c r="C102" s="31" t="n"/>
      <c r="D102" s="17" t="n"/>
      <c r="E102" s="37" t="n">
        <v>12243.37</v>
      </c>
      <c r="F102" s="38" t="n">
        <v>0.0231</v>
      </c>
      <c r="G102" s="20" t="n"/>
    </row>
    <row r="103">
      <c r="A103" s="12" t="n"/>
      <c r="B103" s="30" t="n"/>
      <c r="C103" s="30" t="n"/>
      <c r="D103" s="13" t="n"/>
      <c r="E103" s="14" t="n"/>
      <c r="F103" s="15" t="n"/>
      <c r="G103" s="15" t="n"/>
    </row>
    <row r="104">
      <c r="A104" s="21" t="inlineStr">
        <is>
          <t>TOTAL</t>
        </is>
      </c>
      <c r="B104" s="32" t="n"/>
      <c r="C104" s="32" t="n"/>
      <c r="D104" s="22" t="n"/>
      <c r="E104" s="18" t="n">
        <v>12243.37</v>
      </c>
      <c r="F104" s="19" t="n">
        <v>0.0231</v>
      </c>
      <c r="G104" s="20" t="n"/>
    </row>
    <row r="105">
      <c r="A105" s="12" t="inlineStr">
        <is>
          <t>Accrued Interest</t>
        </is>
      </c>
      <c r="B105" s="30" t="n"/>
      <c r="C105" s="30" t="n"/>
      <c r="D105" s="13" t="n"/>
      <c r="E105" s="14" t="n">
        <v>1.8770929</v>
      </c>
      <c r="F105" s="15" t="n">
        <v>3e-06</v>
      </c>
      <c r="G105" s="15" t="n"/>
    </row>
    <row r="106">
      <c r="A106" s="12" t="inlineStr">
        <is>
          <t>Net Receivables/(Payables)</t>
        </is>
      </c>
      <c r="B106" s="30" t="n"/>
      <c r="C106" s="30" t="n"/>
      <c r="D106" s="13" t="n"/>
      <c r="E106" s="23" t="n">
        <v>-2730.3970929</v>
      </c>
      <c r="F106" s="24" t="n">
        <v>-0.006003</v>
      </c>
      <c r="G106" s="15" t="n">
        <v>0.055959</v>
      </c>
    </row>
    <row r="107">
      <c r="A107" s="25" t="inlineStr">
        <is>
          <t>GRAND TOTAL</t>
        </is>
      </c>
      <c r="B107" s="33" t="n"/>
      <c r="C107" s="33" t="n"/>
      <c r="D107" s="26" t="n"/>
      <c r="E107" s="27" t="n">
        <v>529670.17</v>
      </c>
      <c r="F107" s="28" t="n">
        <v>1</v>
      </c>
      <c r="G107" s="28" t="n"/>
    </row>
    <row r="112">
      <c r="A112" s="80" t="inlineStr">
        <is>
          <t>Notes:</t>
        </is>
      </c>
    </row>
    <row r="113">
      <c r="A113" s="48" t="inlineStr">
        <is>
          <t>1. Security in default beyond its maturiy date</t>
        </is>
      </c>
      <c r="B113" s="34" t="inlineStr">
        <is>
          <t>NIL</t>
        </is>
      </c>
    </row>
    <row r="114">
      <c r="A114" t="inlineStr">
        <is>
          <t>2. NAV at the beginning of the period (Rs. per unit)</t>
        </is>
      </c>
    </row>
    <row r="115">
      <c r="A115" t="inlineStr">
        <is>
          <t>Plan /option (Face Value 10)</t>
        </is>
      </c>
      <c r="B115" t="inlineStr">
        <is>
          <t>As on</t>
        </is>
      </c>
      <c r="C115" t="inlineStr">
        <is>
          <t>As on</t>
        </is>
      </c>
    </row>
    <row r="116">
      <c r="B116" s="49" t="n">
        <v>45930</v>
      </c>
      <c r="C116" s="49" t="n">
        <v>45961</v>
      </c>
    </row>
    <row r="117">
      <c r="A117" t="inlineStr">
        <is>
          <t>Direct Plan Growth Option</t>
        </is>
      </c>
      <c r="B117" t="n">
        <v>47.771</v>
      </c>
      <c r="C117" t="n">
        <v>49.221</v>
      </c>
    </row>
    <row r="118">
      <c r="A118" t="inlineStr">
        <is>
          <t>Direct Plan IDCW Option</t>
        </is>
      </c>
      <c r="B118" t="n">
        <v>41.792</v>
      </c>
      <c r="C118" t="n">
        <v>43.06</v>
      </c>
    </row>
    <row r="119">
      <c r="A119" t="inlineStr">
        <is>
          <t>Regular Plan Growth Option</t>
        </is>
      </c>
      <c r="B119" t="n">
        <v>43.09</v>
      </c>
      <c r="C119" t="n">
        <v>44.345</v>
      </c>
    </row>
    <row r="120">
      <c r="A120" t="inlineStr">
        <is>
          <t>Regular Plan IDCW Option</t>
        </is>
      </c>
      <c r="B120" t="n">
        <v>37.444</v>
      </c>
      <c r="C120" t="n">
        <v>38.535</v>
      </c>
    </row>
    <row r="122">
      <c r="A122" t="inlineStr">
        <is>
          <t xml:space="preserve">3. Total Dividend (Net) declared during the month </t>
        </is>
      </c>
      <c r="B122" s="34" t="inlineStr">
        <is>
          <t>NIL</t>
        </is>
      </c>
    </row>
    <row r="123">
      <c r="A123" t="inlineStr">
        <is>
          <t>4. Bonus was declared during the month</t>
        </is>
      </c>
      <c r="B123" s="34" t="inlineStr">
        <is>
          <t>NIL</t>
        </is>
      </c>
    </row>
    <row r="124" ht="29" customHeight="1">
      <c r="A124" s="48" t="inlineStr">
        <is>
          <t>5. Investment in Repo of Corporate Debt Securities during the month ended October 31, 2025</t>
        </is>
      </c>
      <c r="B124" s="34" t="inlineStr">
        <is>
          <t>NIL</t>
        </is>
      </c>
    </row>
    <row r="125" ht="29" customHeight="1">
      <c r="A125" s="48" t="inlineStr">
        <is>
          <t>6. Investment in foreign securities/ADRs/GDRs at the end of the month</t>
        </is>
      </c>
      <c r="B125" s="34" t="inlineStr">
        <is>
          <t>NIL</t>
        </is>
      </c>
    </row>
    <row r="126">
      <c r="A126" t="inlineStr">
        <is>
          <t>7. Portfolio Turnover Ratio</t>
        </is>
      </c>
      <c r="B126" s="51" t="n">
        <v>0.2518</v>
      </c>
    </row>
    <row r="127" ht="43.5" customHeight="1">
      <c r="A127" s="48" t="inlineStr">
        <is>
          <t>8. Total gross exposure to derivative instruments (excluding reversed positions) at the end of the month (Rs. in Lakhs)</t>
        </is>
      </c>
      <c r="B127" s="34" t="inlineStr">
        <is>
          <t>NIL</t>
        </is>
      </c>
    </row>
    <row r="128">
      <c r="B128" s="34" t="n"/>
    </row>
    <row r="129" ht="29" customHeight="1">
      <c r="A129" s="48" t="inlineStr">
        <is>
          <t>9. Margin Deposits includes Margin money placed on derivatives other than margin money placed with bank</t>
        </is>
      </c>
      <c r="B129" s="34" t="inlineStr">
        <is>
          <t>NIL</t>
        </is>
      </c>
    </row>
    <row r="130" ht="29" customHeight="1">
      <c r="A130" s="48" t="inlineStr">
        <is>
          <t>10. Value of investment made by other schemes under same management (Rs. In Lakhs)</t>
        </is>
      </c>
      <c r="B130" t="inlineStr">
        <is>
          <t>NIL</t>
        </is>
      </c>
    </row>
    <row r="131" ht="29" customHeight="1">
      <c r="A131" s="48" t="inlineStr">
        <is>
          <t>11. Number of instance of deviation In valuation of securities</t>
        </is>
      </c>
      <c r="B131" s="34" t="inlineStr">
        <is>
          <t>NIL</t>
        </is>
      </c>
    </row>
    <row r="132" ht="29" customHeight="1">
      <c r="A132" s="48" t="inlineStr">
        <is>
          <t>12. Total value and percentage of illiquid equity shares / securities</t>
        </is>
      </c>
      <c r="B132" s="34" t="inlineStr">
        <is>
          <t>NIL</t>
        </is>
      </c>
    </row>
    <row r="134" ht="70" customHeight="1">
      <c r="A134" s="82" t="inlineStr">
        <is>
          <t>Scheme Name</t>
        </is>
      </c>
      <c r="B134" s="82" t="inlineStr">
        <is>
          <t>Risk- O - Meter</t>
        </is>
      </c>
      <c r="C134" s="82" t="inlineStr">
        <is>
          <t>Benchmark of the Scheme</t>
        </is>
      </c>
      <c r="D134" s="82" t="inlineStr">
        <is>
          <t>Benchmark Risk-o-meter</t>
        </is>
      </c>
    </row>
    <row r="135" ht="70" customHeight="1">
      <c r="A135" s="82" t="inlineStr">
        <is>
          <t>Edelweiss Small Cap Fund</t>
        </is>
      </c>
      <c r="B135" s="82" t="n"/>
      <c r="C135" s="82" t="inlineStr">
        <is>
          <t>Nifty Smallcap 250 - TRI</t>
        </is>
      </c>
      <c r="D135" s="82" t="n"/>
      <c r="E13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G302"/>
  <sheetViews>
    <sheetView showGridLines="0" workbookViewId="0">
      <pane ySplit="4" topLeftCell="A296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 SMALLCAP 250 INDEX FUND AS ON OCTOBER 31, 2025</t>
        </is>
      </c>
    </row>
    <row r="2" ht="19.5" customHeight="1">
      <c r="A2" s="81" t="inlineStr">
        <is>
          <t>(An Open-ended Equity Scheme replicating Nifty Smallcap 250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Multi Commodity Exchange Of India Ltd.</t>
        </is>
      </c>
      <c r="B8" s="30" t="inlineStr">
        <is>
          <t>INE745G01035</t>
        </is>
      </c>
      <c r="C8" s="30" t="inlineStr">
        <is>
          <t>Capital Markets</t>
        </is>
      </c>
      <c r="D8" s="13" t="n">
        <v>4614</v>
      </c>
      <c r="E8" s="14" t="n">
        <v>426.5</v>
      </c>
      <c r="F8" s="15" t="n">
        <v>0.0229</v>
      </c>
      <c r="G8" s="15" t="n"/>
    </row>
    <row r="9">
      <c r="A9" s="12" t="inlineStr">
        <is>
          <t>Laurus Labs Ltd.</t>
        </is>
      </c>
      <c r="B9" s="30" t="inlineStr">
        <is>
          <t>INE947Q01028</t>
        </is>
      </c>
      <c r="C9" s="30" t="inlineStr">
        <is>
          <t>Pharmaceuticals &amp; Biotechnology</t>
        </is>
      </c>
      <c r="D9" s="13" t="n">
        <v>35129</v>
      </c>
      <c r="E9" s="14" t="n">
        <v>335.01</v>
      </c>
      <c r="F9" s="15" t="n">
        <v>0.018</v>
      </c>
      <c r="G9" s="15" t="n"/>
    </row>
    <row r="10">
      <c r="A10" s="12" t="inlineStr">
        <is>
          <t>Central Depository Services (I) Ltd.</t>
        </is>
      </c>
      <c r="B10" s="30" t="inlineStr">
        <is>
          <t>INE736A01011</t>
        </is>
      </c>
      <c r="C10" s="30" t="inlineStr">
        <is>
          <t>Capital Markets</t>
        </is>
      </c>
      <c r="D10" s="13" t="n">
        <v>16107</v>
      </c>
      <c r="E10" s="14" t="n">
        <v>255.65</v>
      </c>
      <c r="F10" s="15" t="n">
        <v>0.0137</v>
      </c>
      <c r="G10" s="15" t="n"/>
    </row>
    <row r="11">
      <c r="A11" s="12" t="inlineStr">
        <is>
          <t>Delhivery Ltd.</t>
        </is>
      </c>
      <c r="B11" s="30" t="inlineStr">
        <is>
          <t>INE148O01028</t>
        </is>
      </c>
      <c r="C11" s="30" t="inlineStr">
        <is>
          <t>Transport Services</t>
        </is>
      </c>
      <c r="D11" s="13" t="n">
        <v>48358</v>
      </c>
      <c r="E11" s="14" t="n">
        <v>225.32</v>
      </c>
      <c r="F11" s="15" t="n">
        <v>0.0121</v>
      </c>
      <c r="G11" s="15" t="n"/>
    </row>
    <row r="12">
      <c r="A12" s="12" t="inlineStr">
        <is>
          <t>Radico Khaitan Ltd.</t>
        </is>
      </c>
      <c r="B12" s="30" t="inlineStr">
        <is>
          <t>INE944F01028</t>
        </is>
      </c>
      <c r="C12" s="30" t="inlineStr">
        <is>
          <t>Beverages</t>
        </is>
      </c>
      <c r="D12" s="13" t="n">
        <v>7075</v>
      </c>
      <c r="E12" s="14" t="n">
        <v>221.55</v>
      </c>
      <c r="F12" s="15" t="n">
        <v>0.0119</v>
      </c>
      <c r="G12" s="15" t="n"/>
    </row>
    <row r="13">
      <c r="A13" s="12" t="inlineStr">
        <is>
          <t>Karur Vysya Bank Ltd.</t>
        </is>
      </c>
      <c r="B13" s="30" t="inlineStr">
        <is>
          <t>INE036D01028</t>
        </is>
      </c>
      <c r="C13" s="30" t="inlineStr">
        <is>
          <t>Banks</t>
        </is>
      </c>
      <c r="D13" s="13" t="n">
        <v>85372</v>
      </c>
      <c r="E13" s="14" t="n">
        <v>207.58</v>
      </c>
      <c r="F13" s="15" t="n">
        <v>0.0111</v>
      </c>
      <c r="G13" s="15" t="n"/>
    </row>
    <row r="14">
      <c r="A14" s="12" t="inlineStr">
        <is>
          <t>Kaynes Technology India Ltd.</t>
        </is>
      </c>
      <c r="B14" s="30" t="inlineStr">
        <is>
          <t>INE918Z01012</t>
        </is>
      </c>
      <c r="C14" s="30" t="inlineStr">
        <is>
          <t>Industrial Manufacturing</t>
        </is>
      </c>
      <c r="D14" s="13" t="n">
        <v>2824</v>
      </c>
      <c r="E14" s="14" t="n">
        <v>189.34</v>
      </c>
      <c r="F14" s="15" t="n">
        <v>0.0102</v>
      </c>
      <c r="G14" s="15" t="n"/>
    </row>
    <row r="15">
      <c r="A15" s="12" t="inlineStr">
        <is>
          <t>Navin Fluorine International Ltd.</t>
        </is>
      </c>
      <c r="B15" s="30" t="inlineStr">
        <is>
          <t>INE048G01026</t>
        </is>
      </c>
      <c r="C15" s="30" t="inlineStr">
        <is>
          <t>Chemicals &amp; Petrochemicals</t>
        </is>
      </c>
      <c r="D15" s="13" t="n">
        <v>3325</v>
      </c>
      <c r="E15" s="14" t="n">
        <v>189.11</v>
      </c>
      <c r="F15" s="15" t="n">
        <v>0.0101</v>
      </c>
      <c r="G15" s="15" t="n"/>
    </row>
    <row r="16">
      <c r="A16" s="12" t="inlineStr">
        <is>
          <t>RBL Bank Ltd.</t>
        </is>
      </c>
      <c r="B16" s="30" t="inlineStr">
        <is>
          <t>INE976G01028</t>
        </is>
      </c>
      <c r="C16" s="30" t="inlineStr">
        <is>
          <t>Banks</t>
        </is>
      </c>
      <c r="D16" s="13" t="n">
        <v>54088</v>
      </c>
      <c r="E16" s="14" t="n">
        <v>176.52</v>
      </c>
      <c r="F16" s="15" t="n">
        <v>0.0095</v>
      </c>
      <c r="G16" s="15" t="n"/>
    </row>
    <row r="17">
      <c r="A17" s="12" t="inlineStr">
        <is>
          <t>Cholamandalam Financial Holdings Ltd.</t>
        </is>
      </c>
      <c r="B17" s="30" t="inlineStr">
        <is>
          <t>INE149A01033</t>
        </is>
      </c>
      <c r="C17" s="30" t="inlineStr">
        <is>
          <t>Finance</t>
        </is>
      </c>
      <c r="D17" s="13" t="n">
        <v>8956</v>
      </c>
      <c r="E17" s="14" t="n">
        <v>171.29</v>
      </c>
      <c r="F17" s="15" t="n">
        <v>0.0092</v>
      </c>
      <c r="G17" s="15" t="n"/>
    </row>
    <row r="18">
      <c r="A18" s="12" t="inlineStr">
        <is>
          <t>Computer Age Management Services Ltd.</t>
        </is>
      </c>
      <c r="B18" s="30" t="inlineStr">
        <is>
          <t>INE596I01012</t>
        </is>
      </c>
      <c r="C18" s="30" t="inlineStr">
        <is>
          <t>Capital Markets</t>
        </is>
      </c>
      <c r="D18" s="13" t="n">
        <v>4339</v>
      </c>
      <c r="E18" s="14" t="n">
        <v>171.01</v>
      </c>
      <c r="F18" s="15" t="n">
        <v>0.0092</v>
      </c>
      <c r="G18" s="15" t="n"/>
    </row>
    <row r="19">
      <c r="A19" s="12" t="inlineStr">
        <is>
          <t>Crompton Greaves Cons Electrical Ltd.</t>
        </is>
      </c>
      <c r="B19" s="30" t="inlineStr">
        <is>
          <t>INE299U01018</t>
        </is>
      </c>
      <c r="C19" s="30" t="inlineStr">
        <is>
          <t>Consumer Durables</t>
        </is>
      </c>
      <c r="D19" s="13" t="n">
        <v>58113</v>
      </c>
      <c r="E19" s="14" t="n">
        <v>164.29</v>
      </c>
      <c r="F19" s="15" t="n">
        <v>0.008800000000000001</v>
      </c>
      <c r="G19" s="15" t="n"/>
    </row>
    <row r="20">
      <c r="A20" s="12" t="inlineStr">
        <is>
          <t>Krishna Inst of Medical Sciences Ltd.</t>
        </is>
      </c>
      <c r="B20" s="30" t="inlineStr">
        <is>
          <t>INE967H01025</t>
        </is>
      </c>
      <c r="C20" s="30" t="inlineStr">
        <is>
          <t>Healthcare Services</t>
        </is>
      </c>
      <c r="D20" s="13" t="n">
        <v>22278</v>
      </c>
      <c r="E20" s="14" t="n">
        <v>160.64</v>
      </c>
      <c r="F20" s="15" t="n">
        <v>0.0086</v>
      </c>
      <c r="G20" s="15" t="n"/>
    </row>
    <row r="21">
      <c r="A21" s="12" t="inlineStr">
        <is>
          <t>PNB Housing Finance Ltd.</t>
        </is>
      </c>
      <c r="B21" s="30" t="inlineStr">
        <is>
          <t>INE572E01012</t>
        </is>
      </c>
      <c r="C21" s="30" t="inlineStr">
        <is>
          <t>Finance</t>
        </is>
      </c>
      <c r="D21" s="13" t="n">
        <v>16986</v>
      </c>
      <c r="E21" s="14" t="n">
        <v>157.75</v>
      </c>
      <c r="F21" s="15" t="n">
        <v>0.008500000000000001</v>
      </c>
      <c r="G21" s="15" t="n"/>
    </row>
    <row r="22">
      <c r="A22" s="12" t="inlineStr">
        <is>
          <t>Amber Enterprises India Ltd.</t>
        </is>
      </c>
      <c r="B22" s="30" t="inlineStr">
        <is>
          <t>INE371P01015</t>
        </is>
      </c>
      <c r="C22" s="30" t="inlineStr">
        <is>
          <t>Consumer Durables</t>
        </is>
      </c>
      <c r="D22" s="13" t="n">
        <v>1922</v>
      </c>
      <c r="E22" s="14" t="n">
        <v>154.46</v>
      </c>
      <c r="F22" s="15" t="n">
        <v>0.0083</v>
      </c>
      <c r="G22" s="15" t="n"/>
    </row>
    <row r="23">
      <c r="A23" s="12" t="inlineStr">
        <is>
          <t>City Union Bank Ltd.</t>
        </is>
      </c>
      <c r="B23" s="30" t="inlineStr">
        <is>
          <t>INE491A01021</t>
        </is>
      </c>
      <c r="C23" s="30" t="inlineStr">
        <is>
          <t>Banks</t>
        </is>
      </c>
      <c r="D23" s="13" t="n">
        <v>65169</v>
      </c>
      <c r="E23" s="14" t="n">
        <v>149.02</v>
      </c>
      <c r="F23" s="15" t="n">
        <v>0.008</v>
      </c>
      <c r="G23" s="15" t="n"/>
    </row>
    <row r="24">
      <c r="A24" s="12" t="inlineStr">
        <is>
          <t>Angel One Ltd.</t>
        </is>
      </c>
      <c r="B24" s="30" t="inlineStr">
        <is>
          <t>INE732I01013</t>
        </is>
      </c>
      <c r="C24" s="30" t="inlineStr">
        <is>
          <t>Capital Markets</t>
        </is>
      </c>
      <c r="D24" s="13" t="n">
        <v>5812</v>
      </c>
      <c r="E24" s="14" t="n">
        <v>144.86</v>
      </c>
      <c r="F24" s="15" t="n">
        <v>0.0078</v>
      </c>
      <c r="G24" s="15" t="n"/>
    </row>
    <row r="25">
      <c r="A25" s="12" t="inlineStr">
        <is>
          <t>Gland Pharma Ltd.</t>
        </is>
      </c>
      <c r="B25" s="30" t="inlineStr">
        <is>
          <t>INE068V01023</t>
        </is>
      </c>
      <c r="C25" s="30" t="inlineStr">
        <is>
          <t>Pharmaceuticals &amp; Biotechnology</t>
        </is>
      </c>
      <c r="D25" s="13" t="n">
        <v>7196</v>
      </c>
      <c r="E25" s="14" t="n">
        <v>138.8</v>
      </c>
      <c r="F25" s="15" t="n">
        <v>0.0074</v>
      </c>
      <c r="G25" s="15" t="n"/>
    </row>
    <row r="26">
      <c r="A26" s="12" t="inlineStr">
        <is>
          <t>Aster DM Healthcare Ltd.</t>
        </is>
      </c>
      <c r="B26" s="30" t="inlineStr">
        <is>
          <t>INE914M01019</t>
        </is>
      </c>
      <c r="C26" s="30" t="inlineStr">
        <is>
          <t>Healthcare Services</t>
        </is>
      </c>
      <c r="D26" s="13" t="n">
        <v>20435</v>
      </c>
      <c r="E26" s="14" t="n">
        <v>138.56</v>
      </c>
      <c r="F26" s="15" t="n">
        <v>0.0074</v>
      </c>
      <c r="G26" s="15" t="n"/>
    </row>
    <row r="27">
      <c r="A27" s="12" t="inlineStr">
        <is>
          <t>REDINGTON LIMITED</t>
        </is>
      </c>
      <c r="B27" s="30" t="inlineStr">
        <is>
          <t>INE891D01026</t>
        </is>
      </c>
      <c r="C27" s="30" t="inlineStr">
        <is>
          <t>Commercial Services &amp; Supplies</t>
        </is>
      </c>
      <c r="D27" s="13" t="n">
        <v>53722</v>
      </c>
      <c r="E27" s="14" t="n">
        <v>136.32</v>
      </c>
      <c r="F27" s="15" t="n">
        <v>0.0073</v>
      </c>
      <c r="G27" s="15" t="n"/>
    </row>
    <row r="28">
      <c r="A28" s="12" t="inlineStr">
        <is>
          <t>Inox Wind Ltd.</t>
        </is>
      </c>
      <c r="B28" s="30" t="inlineStr">
        <is>
          <t>INE066P01011</t>
        </is>
      </c>
      <c r="C28" s="30" t="inlineStr">
        <is>
          <t>Electrical Equipment</t>
        </is>
      </c>
      <c r="D28" s="13" t="n">
        <v>87200</v>
      </c>
      <c r="E28" s="14" t="n">
        <v>135.27</v>
      </c>
      <c r="F28" s="15" t="n">
        <v>0.0073</v>
      </c>
      <c r="G28" s="15" t="n"/>
    </row>
    <row r="29">
      <c r="A29" s="12" t="inlineStr">
        <is>
          <t>Manappuram Finance Ltd.</t>
        </is>
      </c>
      <c r="B29" s="30" t="inlineStr">
        <is>
          <t>INE522D01027</t>
        </is>
      </c>
      <c r="C29" s="30" t="inlineStr">
        <is>
          <t>Finance</t>
        </is>
      </c>
      <c r="D29" s="13" t="n">
        <v>49627</v>
      </c>
      <c r="E29" s="14" t="n">
        <v>133.74</v>
      </c>
      <c r="F29" s="15" t="n">
        <v>0.0072</v>
      </c>
      <c r="G29" s="15" t="n"/>
    </row>
    <row r="30">
      <c r="A30" s="12" t="inlineStr">
        <is>
          <t>KFIN Technologies Ltd.</t>
        </is>
      </c>
      <c r="B30" s="30" t="inlineStr">
        <is>
          <t>INE138Y01010</t>
        </is>
      </c>
      <c r="C30" s="30" t="inlineStr">
        <is>
          <t>Capital Markets</t>
        </is>
      </c>
      <c r="D30" s="13" t="n">
        <v>12043</v>
      </c>
      <c r="E30" s="14" t="n">
        <v>132.24</v>
      </c>
      <c r="F30" s="15" t="n">
        <v>0.0071</v>
      </c>
      <c r="G30" s="15" t="n"/>
    </row>
    <row r="31">
      <c r="A31" s="12" t="inlineStr">
        <is>
          <t>Sammaan Capital Ltd.</t>
        </is>
      </c>
      <c r="B31" s="30" t="inlineStr">
        <is>
          <t>INE148I01020</t>
        </is>
      </c>
      <c r="C31" s="30" t="inlineStr">
        <is>
          <t>Finance</t>
        </is>
      </c>
      <c r="D31" s="13" t="n">
        <v>69735</v>
      </c>
      <c r="E31" s="14" t="n">
        <v>131.51</v>
      </c>
      <c r="F31" s="15" t="n">
        <v>0.0071</v>
      </c>
      <c r="G31" s="15" t="n"/>
    </row>
    <row r="32">
      <c r="A32" s="12" t="inlineStr">
        <is>
          <t>Brigade Enterprises Ltd.</t>
        </is>
      </c>
      <c r="B32" s="30" t="inlineStr">
        <is>
          <t>INE791I01019</t>
        </is>
      </c>
      <c r="C32" s="30" t="inlineStr">
        <is>
          <t>Realty</t>
        </is>
      </c>
      <c r="D32" s="13" t="n">
        <v>12557</v>
      </c>
      <c r="E32" s="14" t="n">
        <v>130.3</v>
      </c>
      <c r="F32" s="15" t="n">
        <v>0.007</v>
      </c>
      <c r="G32" s="15" t="n"/>
    </row>
    <row r="33">
      <c r="A33" s="12" t="inlineStr">
        <is>
          <t>Kalpataru Projects International Ltd.</t>
        </is>
      </c>
      <c r="B33" s="30" t="inlineStr">
        <is>
          <t>INE220B01022</t>
        </is>
      </c>
      <c r="C33" s="30" t="inlineStr">
        <is>
          <t>Construction</t>
        </is>
      </c>
      <c r="D33" s="13" t="n">
        <v>10275</v>
      </c>
      <c r="E33" s="14" t="n">
        <v>129.1</v>
      </c>
      <c r="F33" s="15" t="n">
        <v>0.0069</v>
      </c>
      <c r="G33" s="15" t="n"/>
    </row>
    <row r="34">
      <c r="A34" s="12" t="inlineStr">
        <is>
          <t>Neuland Laboratories Ltd.</t>
        </is>
      </c>
      <c r="B34" s="30" t="inlineStr">
        <is>
          <t>INE794A01010</t>
        </is>
      </c>
      <c r="C34" s="30" t="inlineStr">
        <is>
          <t>Pharmaceuticals &amp; Biotechnology</t>
        </is>
      </c>
      <c r="D34" s="13" t="n">
        <v>775</v>
      </c>
      <c r="E34" s="14" t="n">
        <v>127.67</v>
      </c>
      <c r="F34" s="15" t="n">
        <v>0.0068</v>
      </c>
      <c r="G34" s="15" t="n"/>
    </row>
    <row r="35">
      <c r="A35" s="12" t="inlineStr">
        <is>
          <t>Tata Chemicals Ltd.</t>
        </is>
      </c>
      <c r="B35" s="30" t="inlineStr">
        <is>
          <t>INE092A01019</t>
        </is>
      </c>
      <c r="C35" s="30" t="inlineStr">
        <is>
          <t>Chemicals &amp; Petrochemicals</t>
        </is>
      </c>
      <c r="D35" s="13" t="n">
        <v>14156</v>
      </c>
      <c r="E35" s="14" t="n">
        <v>126.08</v>
      </c>
      <c r="F35" s="15" t="n">
        <v>0.0068</v>
      </c>
      <c r="G35" s="15" t="n"/>
    </row>
    <row r="36">
      <c r="A36" s="12" t="inlineStr">
        <is>
          <t>Poonawalla Fincorp Ltd.</t>
        </is>
      </c>
      <c r="B36" s="30" t="inlineStr">
        <is>
          <t>INE511C01022</t>
        </is>
      </c>
      <c r="C36" s="30" t="inlineStr">
        <is>
          <t>Finance</t>
        </is>
      </c>
      <c r="D36" s="13" t="n">
        <v>25972</v>
      </c>
      <c r="E36" s="14" t="n">
        <v>125.15</v>
      </c>
      <c r="F36" s="15" t="n">
        <v>0.0067</v>
      </c>
      <c r="G36" s="15" t="n"/>
    </row>
    <row r="37">
      <c r="A37" s="12" t="inlineStr">
        <is>
          <t>JB Chemicals &amp; Pharmaceuticals Ltd.</t>
        </is>
      </c>
      <c r="B37" s="30" t="inlineStr">
        <is>
          <t>INE572A01036</t>
        </is>
      </c>
      <c r="C37" s="30" t="inlineStr">
        <is>
          <t>Pharmaceuticals &amp; Biotechnology</t>
        </is>
      </c>
      <c r="D37" s="13" t="n">
        <v>7361</v>
      </c>
      <c r="E37" s="14" t="n">
        <v>123.83</v>
      </c>
      <c r="F37" s="15" t="n">
        <v>0.0066</v>
      </c>
      <c r="G37" s="15" t="n"/>
    </row>
    <row r="38">
      <c r="A38" s="12" t="inlineStr">
        <is>
          <t>Bandhan Bank Ltd.</t>
        </is>
      </c>
      <c r="B38" s="30" t="inlineStr">
        <is>
          <t>INE545U01014</t>
        </is>
      </c>
      <c r="C38" s="30" t="inlineStr">
        <is>
          <t>Banks</t>
        </is>
      </c>
      <c r="D38" s="13" t="n">
        <v>78860</v>
      </c>
      <c r="E38" s="14" t="n">
        <v>123.46</v>
      </c>
      <c r="F38" s="15" t="n">
        <v>0.0066</v>
      </c>
      <c r="G38" s="15" t="n"/>
    </row>
    <row r="39">
      <c r="A39" s="12" t="inlineStr">
        <is>
          <t>Reliance Power Ltd.</t>
        </is>
      </c>
      <c r="B39" s="30" t="inlineStr">
        <is>
          <t>INE614G01033</t>
        </is>
      </c>
      <c r="C39" s="30" t="inlineStr">
        <is>
          <t>Power</t>
        </is>
      </c>
      <c r="D39" s="13" t="n">
        <v>259099</v>
      </c>
      <c r="E39" s="14" t="n">
        <v>120.27</v>
      </c>
      <c r="F39" s="15" t="n">
        <v>0.0064</v>
      </c>
      <c r="G39" s="15" t="n"/>
    </row>
    <row r="40">
      <c r="A40" s="12" t="inlineStr">
        <is>
          <t>The Ramco Cements Ltd.</t>
        </is>
      </c>
      <c r="B40" s="30" t="inlineStr">
        <is>
          <t>INE331A01037</t>
        </is>
      </c>
      <c r="C40" s="30" t="inlineStr">
        <is>
          <t>Cement &amp; Cement Products</t>
        </is>
      </c>
      <c r="D40" s="13" t="n">
        <v>11424</v>
      </c>
      <c r="E40" s="14" t="n">
        <v>119.32</v>
      </c>
      <c r="F40" s="15" t="n">
        <v>0.0064</v>
      </c>
      <c r="G40" s="15" t="n"/>
    </row>
    <row r="41">
      <c r="A41" s="12" t="inlineStr">
        <is>
          <t>Welspun Corp Ltd.</t>
        </is>
      </c>
      <c r="B41" s="30" t="inlineStr">
        <is>
          <t>INE191B01025</t>
        </is>
      </c>
      <c r="C41" s="30" t="inlineStr">
        <is>
          <t>Industrial Products</t>
        </is>
      </c>
      <c r="D41" s="13" t="n">
        <v>11833</v>
      </c>
      <c r="E41" s="14" t="n">
        <v>114.28</v>
      </c>
      <c r="F41" s="15" t="n">
        <v>0.0061</v>
      </c>
      <c r="G41" s="15" t="n"/>
    </row>
    <row r="42">
      <c r="A42" s="12" t="inlineStr">
        <is>
          <t>IIFL Finance Ltd.</t>
        </is>
      </c>
      <c r="B42" s="30" t="inlineStr">
        <is>
          <t>INE530B01024</t>
        </is>
      </c>
      <c r="C42" s="30" t="inlineStr">
        <is>
          <t>Finance</t>
        </is>
      </c>
      <c r="D42" s="13" t="n">
        <v>20989</v>
      </c>
      <c r="E42" s="14" t="n">
        <v>112.21</v>
      </c>
      <c r="F42" s="15" t="n">
        <v>0.006</v>
      </c>
      <c r="G42" s="15" t="n"/>
    </row>
    <row r="43">
      <c r="A43" s="12" t="inlineStr">
        <is>
          <t>Authum Investment &amp; Infrastructure Ltd.</t>
        </is>
      </c>
      <c r="B43" s="30" t="inlineStr">
        <is>
          <t>INE206F01022</t>
        </is>
      </c>
      <c r="C43" s="30" t="inlineStr">
        <is>
          <t>Finance</t>
        </is>
      </c>
      <c r="D43" s="13" t="n">
        <v>3842</v>
      </c>
      <c r="E43" s="14" t="n">
        <v>111.73</v>
      </c>
      <c r="F43" s="15" t="n">
        <v>0.006</v>
      </c>
      <c r="G43" s="15" t="n"/>
    </row>
    <row r="44">
      <c r="A44" s="12" t="inlineStr">
        <is>
          <t>Piramal Pharma Ltd.</t>
        </is>
      </c>
      <c r="B44" s="30" t="inlineStr">
        <is>
          <t>INE0DK501011</t>
        </is>
      </c>
      <c r="C44" s="30" t="inlineStr">
        <is>
          <t>Pharmaceuticals &amp; Biotechnology</t>
        </is>
      </c>
      <c r="D44" s="13" t="n">
        <v>55879</v>
      </c>
      <c r="E44" s="14" t="n">
        <v>111.55</v>
      </c>
      <c r="F44" s="15" t="n">
        <v>0.006</v>
      </c>
      <c r="G44" s="15" t="n"/>
    </row>
    <row r="45">
      <c r="A45" s="12" t="inlineStr">
        <is>
          <t>Amara Raja Energy &amp; Mobility Ltd.</t>
        </is>
      </c>
      <c r="B45" s="30" t="inlineStr">
        <is>
          <t>INE885A01032</t>
        </is>
      </c>
      <c r="C45" s="30" t="inlineStr">
        <is>
          <t>Auto Components</t>
        </is>
      </c>
      <c r="D45" s="13" t="n">
        <v>11076</v>
      </c>
      <c r="E45" s="14" t="n">
        <v>111.29</v>
      </c>
      <c r="F45" s="15" t="n">
        <v>0.006</v>
      </c>
      <c r="G45" s="15" t="n"/>
    </row>
    <row r="46">
      <c r="A46" s="12" t="inlineStr">
        <is>
          <t>Affle 3i Ltd.</t>
        </is>
      </c>
      <c r="B46" s="30" t="inlineStr">
        <is>
          <t>INE00WC01027</t>
        </is>
      </c>
      <c r="C46" s="30" t="inlineStr">
        <is>
          <t>IT - Services</t>
        </is>
      </c>
      <c r="D46" s="13" t="n">
        <v>5724</v>
      </c>
      <c r="E46" s="14" t="n">
        <v>110.51</v>
      </c>
      <c r="F46" s="15" t="n">
        <v>0.0059</v>
      </c>
      <c r="G46" s="15" t="n"/>
    </row>
    <row r="47">
      <c r="A47" s="12" t="inlineStr">
        <is>
          <t>Five Star Business Finance Ltd.</t>
        </is>
      </c>
      <c r="B47" s="30" t="inlineStr">
        <is>
          <t>INE128S01021</t>
        </is>
      </c>
      <c r="C47" s="30" t="inlineStr">
        <is>
          <t>Finance</t>
        </is>
      </c>
      <c r="D47" s="13" t="n">
        <v>16860</v>
      </c>
      <c r="E47" s="14" t="n">
        <v>110.05</v>
      </c>
      <c r="F47" s="15" t="n">
        <v>0.0059</v>
      </c>
      <c r="G47" s="15" t="n"/>
    </row>
    <row r="48">
      <c r="A48" s="12" t="inlineStr">
        <is>
          <t>National Buildings Construction Corporation Ltd.</t>
        </is>
      </c>
      <c r="B48" s="30" t="inlineStr">
        <is>
          <t>INE095N01031</t>
        </is>
      </c>
      <c r="C48" s="30" t="inlineStr">
        <is>
          <t>Construction</t>
        </is>
      </c>
      <c r="D48" s="13" t="n">
        <v>93627</v>
      </c>
      <c r="E48" s="14" t="n">
        <v>109.93</v>
      </c>
      <c r="F48" s="15" t="n">
        <v>0.0059</v>
      </c>
      <c r="G48" s="15" t="n"/>
    </row>
    <row r="49">
      <c r="A49" s="12" t="inlineStr">
        <is>
          <t>Motherson Sumi Wiring India Ltd.</t>
        </is>
      </c>
      <c r="B49" s="30" t="inlineStr">
        <is>
          <t>INE0FS801015</t>
        </is>
      </c>
      <c r="C49" s="30" t="inlineStr">
        <is>
          <t>Auto Components</t>
        </is>
      </c>
      <c r="D49" s="13" t="n">
        <v>229912</v>
      </c>
      <c r="E49" s="14" t="n">
        <v>108.54</v>
      </c>
      <c r="F49" s="15" t="n">
        <v>0.0058</v>
      </c>
      <c r="G49" s="15" t="n"/>
    </row>
    <row r="50">
      <c r="A50" s="12" t="inlineStr">
        <is>
          <t>Dr. Lal Path Labs Ltd.</t>
        </is>
      </c>
      <c r="B50" s="30" t="inlineStr">
        <is>
          <t>INE600L01024</t>
        </is>
      </c>
      <c r="C50" s="30" t="inlineStr">
        <is>
          <t>Healthcare Services</t>
        </is>
      </c>
      <c r="D50" s="13" t="n">
        <v>3453</v>
      </c>
      <c r="E50" s="14" t="n">
        <v>108.27</v>
      </c>
      <c r="F50" s="15" t="n">
        <v>0.0058</v>
      </c>
      <c r="G50" s="15" t="n"/>
    </row>
    <row r="51">
      <c r="A51" s="12" t="inlineStr">
        <is>
          <t>Narayana Hrudayalaya ltd.</t>
        </is>
      </c>
      <c r="B51" s="30" t="inlineStr">
        <is>
          <t>INE410P01011</t>
        </is>
      </c>
      <c r="C51" s="30" t="inlineStr">
        <is>
          <t>Healthcare Services</t>
        </is>
      </c>
      <c r="D51" s="13" t="n">
        <v>6140</v>
      </c>
      <c r="E51" s="14" t="n">
        <v>107.9</v>
      </c>
      <c r="F51" s="15" t="n">
        <v>0.0058</v>
      </c>
      <c r="G51" s="15" t="n"/>
    </row>
    <row r="52">
      <c r="A52" s="12" t="inlineStr">
        <is>
          <t>Anand Rathi Wealth Ltd.</t>
        </is>
      </c>
      <c r="B52" s="30" t="inlineStr">
        <is>
          <t>INE463V01026</t>
        </is>
      </c>
      <c r="C52" s="30" t="inlineStr">
        <is>
          <t>Capital Markets</t>
        </is>
      </c>
      <c r="D52" s="13" t="n">
        <v>3486</v>
      </c>
      <c r="E52" s="14" t="n">
        <v>107.66</v>
      </c>
      <c r="F52" s="15" t="n">
        <v>0.0058</v>
      </c>
      <c r="G52" s="15" t="n"/>
    </row>
    <row r="53">
      <c r="A53" s="12" t="inlineStr">
        <is>
          <t>CESC Ltd.</t>
        </is>
      </c>
      <c r="B53" s="30" t="inlineStr">
        <is>
          <t>INE486A01021</t>
        </is>
      </c>
      <c r="C53" s="30" t="inlineStr">
        <is>
          <t>Power</t>
        </is>
      </c>
      <c r="D53" s="13" t="n">
        <v>57010</v>
      </c>
      <c r="E53" s="14" t="n">
        <v>102.6</v>
      </c>
      <c r="F53" s="15" t="n">
        <v>0.0055</v>
      </c>
      <c r="G53" s="15" t="n"/>
    </row>
    <row r="54">
      <c r="A54" s="12" t="inlineStr">
        <is>
          <t>HBL Engineering Ltd.</t>
        </is>
      </c>
      <c r="B54" s="30" t="inlineStr">
        <is>
          <t>INE292B01021</t>
        </is>
      </c>
      <c r="C54" s="30" t="inlineStr">
        <is>
          <t>Industrial Products</t>
        </is>
      </c>
      <c r="D54" s="13" t="n">
        <v>10189</v>
      </c>
      <c r="E54" s="14" t="n">
        <v>102.32</v>
      </c>
      <c r="F54" s="15" t="n">
        <v>0.0055</v>
      </c>
      <c r="G54" s="15" t="n"/>
    </row>
    <row r="55">
      <c r="A55" s="12" t="inlineStr">
        <is>
          <t>Himadri Speciality Chemical Ltd.</t>
        </is>
      </c>
      <c r="B55" s="30" t="inlineStr">
        <is>
          <t>INE019C01026</t>
        </is>
      </c>
      <c r="C55" s="30" t="inlineStr">
        <is>
          <t>Chemicals &amp; Petrochemicals</t>
        </is>
      </c>
      <c r="D55" s="13" t="n">
        <v>21216</v>
      </c>
      <c r="E55" s="14" t="n">
        <v>102.31</v>
      </c>
      <c r="F55" s="15" t="n">
        <v>0.0055</v>
      </c>
      <c r="G55" s="15" t="n"/>
    </row>
    <row r="56">
      <c r="A56" s="12" t="inlineStr">
        <is>
          <t>Timken India Ltd.</t>
        </is>
      </c>
      <c r="B56" s="30" t="inlineStr">
        <is>
          <t>INE325A01013</t>
        </is>
      </c>
      <c r="C56" s="30" t="inlineStr">
        <is>
          <t>Industrial Products</t>
        </is>
      </c>
      <c r="D56" s="13" t="n">
        <v>3247</v>
      </c>
      <c r="E56" s="14" t="n">
        <v>102.09</v>
      </c>
      <c r="F56" s="15" t="n">
        <v>0.0055</v>
      </c>
      <c r="G56" s="15" t="n"/>
    </row>
    <row r="57">
      <c r="A57" s="12" t="inlineStr">
        <is>
          <t>Firstsource Solutions Ltd.</t>
        </is>
      </c>
      <c r="B57" s="30" t="inlineStr">
        <is>
          <t>INE684F01012</t>
        </is>
      </c>
      <c r="C57" s="30" t="inlineStr">
        <is>
          <t>Commercial Services &amp; Supplies</t>
        </is>
      </c>
      <c r="D57" s="13" t="n">
        <v>28714</v>
      </c>
      <c r="E57" s="14" t="n">
        <v>101.62</v>
      </c>
      <c r="F57" s="15" t="n">
        <v>0.0054</v>
      </c>
      <c r="G57" s="15" t="n"/>
    </row>
    <row r="58">
      <c r="A58" s="12" t="inlineStr">
        <is>
          <t>Star Health &amp; Allied Insurance Co Ltd.</t>
        </is>
      </c>
      <c r="B58" s="30" t="inlineStr">
        <is>
          <t>INE575P01011</t>
        </is>
      </c>
      <c r="C58" s="30" t="inlineStr">
        <is>
          <t>Insurance</t>
        </is>
      </c>
      <c r="D58" s="13" t="n">
        <v>20552</v>
      </c>
      <c r="E58" s="14" t="n">
        <v>101.61</v>
      </c>
      <c r="F58" s="15" t="n">
        <v>0.0054</v>
      </c>
      <c r="G58" s="15" t="n"/>
    </row>
    <row r="59">
      <c r="A59" s="12" t="inlineStr">
        <is>
          <t>Hindustan Copper Ltd.</t>
        </is>
      </c>
      <c r="B59" s="30" t="inlineStr">
        <is>
          <t>INE531E01026</t>
        </is>
      </c>
      <c r="C59" s="30" t="inlineStr">
        <is>
          <t>Non - Ferrous Metals</t>
        </is>
      </c>
      <c r="D59" s="13" t="n">
        <v>29674</v>
      </c>
      <c r="E59" s="14" t="n">
        <v>100.97</v>
      </c>
      <c r="F59" s="15" t="n">
        <v>0.0054</v>
      </c>
      <c r="G59" s="15" t="n"/>
    </row>
    <row r="60">
      <c r="A60" s="12" t="inlineStr">
        <is>
          <t>Indian Energy Exchange Ltd.</t>
        </is>
      </c>
      <c r="B60" s="30" t="inlineStr">
        <is>
          <t>INE022Q01020</t>
        </is>
      </c>
      <c r="C60" s="30" t="inlineStr">
        <is>
          <t>Capital Markets</t>
        </is>
      </c>
      <c r="D60" s="13" t="n">
        <v>71900</v>
      </c>
      <c r="E60" s="14" t="n">
        <v>99.98</v>
      </c>
      <c r="F60" s="15" t="n">
        <v>0.0054</v>
      </c>
      <c r="G60" s="15" t="n"/>
    </row>
    <row r="61">
      <c r="A61" s="12" t="inlineStr">
        <is>
          <t>EID Parry India Ltd.</t>
        </is>
      </c>
      <c r="B61" s="30" t="inlineStr">
        <is>
          <t>INE126A01031</t>
        </is>
      </c>
      <c r="C61" s="30" t="inlineStr">
        <is>
          <t>Food Products</t>
        </is>
      </c>
      <c r="D61" s="13" t="n">
        <v>9292</v>
      </c>
      <c r="E61" s="14" t="n">
        <v>99.65000000000001</v>
      </c>
      <c r="F61" s="15" t="n">
        <v>0.0053</v>
      </c>
      <c r="G61" s="15" t="n"/>
    </row>
    <row r="62">
      <c r="A62" s="12" t="inlineStr">
        <is>
          <t>The Great Eastern Shipping Company Ltd.</t>
        </is>
      </c>
      <c r="B62" s="30" t="inlineStr">
        <is>
          <t>INE017A01032</t>
        </is>
      </c>
      <c r="C62" s="30" t="inlineStr">
        <is>
          <t>Transport Services</t>
        </is>
      </c>
      <c r="D62" s="13" t="n">
        <v>8966</v>
      </c>
      <c r="E62" s="14" t="n">
        <v>98.59</v>
      </c>
      <c r="F62" s="15" t="n">
        <v>0.0053</v>
      </c>
      <c r="G62" s="15" t="n"/>
    </row>
    <row r="63">
      <c r="A63" s="12" t="inlineStr">
        <is>
          <t>Elgi Equipments Ltd.</t>
        </is>
      </c>
      <c r="B63" s="30" t="inlineStr">
        <is>
          <t>INE285A01027</t>
        </is>
      </c>
      <c r="C63" s="30" t="inlineStr">
        <is>
          <t>Industrial Products</t>
        </is>
      </c>
      <c r="D63" s="13" t="n">
        <v>19468</v>
      </c>
      <c r="E63" s="14" t="n">
        <v>96.83</v>
      </c>
      <c r="F63" s="15" t="n">
        <v>0.0052</v>
      </c>
      <c r="G63" s="15" t="n"/>
    </row>
    <row r="64">
      <c r="A64" s="12" t="inlineStr">
        <is>
          <t>Asahi India Glass Ltd.</t>
        </is>
      </c>
      <c r="B64" s="30" t="inlineStr">
        <is>
          <t>INE439A01020</t>
        </is>
      </c>
      <c r="C64" s="30" t="inlineStr">
        <is>
          <t>Auto Components</t>
        </is>
      </c>
      <c r="D64" s="13" t="n">
        <v>10469</v>
      </c>
      <c r="E64" s="14" t="n">
        <v>96.62</v>
      </c>
      <c r="F64" s="15" t="n">
        <v>0.0052</v>
      </c>
      <c r="G64" s="15" t="n"/>
    </row>
    <row r="65">
      <c r="A65" s="12" t="inlineStr">
        <is>
          <t>Nuvama Wealth Management Ltd.</t>
        </is>
      </c>
      <c r="B65" s="30" t="inlineStr">
        <is>
          <t>INE531F01015</t>
        </is>
      </c>
      <c r="C65" s="30" t="inlineStr">
        <is>
          <t>Capital Markets</t>
        </is>
      </c>
      <c r="D65" s="13" t="n">
        <v>1360</v>
      </c>
      <c r="E65" s="14" t="n">
        <v>96.45</v>
      </c>
      <c r="F65" s="15" t="n">
        <v>0.0052</v>
      </c>
      <c r="G65" s="15" t="n"/>
    </row>
    <row r="66">
      <c r="A66" s="12" t="inlineStr">
        <is>
          <t>KEC International Ltd.</t>
        </is>
      </c>
      <c r="B66" s="30" t="inlineStr">
        <is>
          <t>INE389H01022</t>
        </is>
      </c>
      <c r="C66" s="30" t="inlineStr">
        <is>
          <t>Construction</t>
        </is>
      </c>
      <c r="D66" s="13" t="n">
        <v>11733</v>
      </c>
      <c r="E66" s="14" t="n">
        <v>95.95</v>
      </c>
      <c r="F66" s="15" t="n">
        <v>0.0051</v>
      </c>
      <c r="G66" s="15" t="n"/>
    </row>
    <row r="67">
      <c r="A67" s="12" t="inlineStr">
        <is>
          <t>Wockhardt Ltd.</t>
        </is>
      </c>
      <c r="B67" s="30" t="inlineStr">
        <is>
          <t>INE049B01025</t>
        </is>
      </c>
      <c r="C67" s="30" t="inlineStr">
        <is>
          <t>Pharmaceuticals &amp; Biotechnology</t>
        </is>
      </c>
      <c r="D67" s="13" t="n">
        <v>7469</v>
      </c>
      <c r="E67" s="14" t="n">
        <v>95.72</v>
      </c>
      <c r="F67" s="15" t="n">
        <v>0.0051</v>
      </c>
      <c r="G67" s="15" t="n"/>
    </row>
    <row r="68">
      <c r="A68" s="12" t="inlineStr">
        <is>
          <t>Emami Ltd.</t>
        </is>
      </c>
      <c r="B68" s="30" t="inlineStr">
        <is>
          <t>INE548C01032</t>
        </is>
      </c>
      <c r="C68" s="30" t="inlineStr">
        <is>
          <t>Personal Products</t>
        </is>
      </c>
      <c r="D68" s="13" t="n">
        <v>17828</v>
      </c>
      <c r="E68" s="14" t="n">
        <v>95.27</v>
      </c>
      <c r="F68" s="15" t="n">
        <v>0.0051</v>
      </c>
      <c r="G68" s="15" t="n"/>
    </row>
    <row r="69">
      <c r="A69" s="12" t="inlineStr">
        <is>
          <t>Sundram Fasteners Ltd.</t>
        </is>
      </c>
      <c r="B69" s="30" t="inlineStr">
        <is>
          <t>INE387A01021</t>
        </is>
      </c>
      <c r="C69" s="30" t="inlineStr">
        <is>
          <t>Auto Components</t>
        </is>
      </c>
      <c r="D69" s="13" t="n">
        <v>9997</v>
      </c>
      <c r="E69" s="14" t="n">
        <v>94.91</v>
      </c>
      <c r="F69" s="15" t="n">
        <v>0.0051</v>
      </c>
      <c r="G69" s="15" t="n"/>
    </row>
    <row r="70">
      <c r="A70" s="12" t="inlineStr">
        <is>
          <t>PTC Industries Ltd.</t>
        </is>
      </c>
      <c r="B70" s="30" t="inlineStr">
        <is>
          <t>INE596F01018</t>
        </is>
      </c>
      <c r="C70" s="30" t="inlineStr">
        <is>
          <t>Industrial Products</t>
        </is>
      </c>
      <c r="D70" s="13" t="n">
        <v>547</v>
      </c>
      <c r="E70" s="14" t="n">
        <v>94.54000000000001</v>
      </c>
      <c r="F70" s="15" t="n">
        <v>0.0051</v>
      </c>
      <c r="G70" s="15" t="n"/>
    </row>
    <row r="71">
      <c r="A71" s="12" t="inlineStr">
        <is>
          <t>Carborundum Universal Ltd.</t>
        </is>
      </c>
      <c r="B71" s="30" t="inlineStr">
        <is>
          <t>INE120A01034</t>
        </is>
      </c>
      <c r="C71" s="30" t="inlineStr">
        <is>
          <t>Industrial Products</t>
        </is>
      </c>
      <c r="D71" s="13" t="n">
        <v>10387</v>
      </c>
      <c r="E71" s="14" t="n">
        <v>93.53</v>
      </c>
      <c r="F71" s="15" t="n">
        <v>0.005</v>
      </c>
      <c r="G71" s="15" t="n"/>
    </row>
    <row r="72">
      <c r="A72" s="12" t="inlineStr">
        <is>
          <t>Intellect Design Arena Ltd.</t>
        </is>
      </c>
      <c r="B72" s="30" t="inlineStr">
        <is>
          <t>INE306R01017</t>
        </is>
      </c>
      <c r="C72" s="30" t="inlineStr">
        <is>
          <t>IT - Software</t>
        </is>
      </c>
      <c r="D72" s="13" t="n">
        <v>8231</v>
      </c>
      <c r="E72" s="14" t="n">
        <v>93.3</v>
      </c>
      <c r="F72" s="15" t="n">
        <v>0.005</v>
      </c>
      <c r="G72" s="15" t="n"/>
    </row>
    <row r="73">
      <c r="A73" s="12" t="inlineStr">
        <is>
          <t>Onesource Specialty Pharma Ltd.</t>
        </is>
      </c>
      <c r="B73" s="30" t="inlineStr">
        <is>
          <t>INE013P01021</t>
        </is>
      </c>
      <c r="C73" s="30" t="inlineStr">
        <is>
          <t>Pharmaceuticals &amp; Biotechnology</t>
        </is>
      </c>
      <c r="D73" s="13" t="n">
        <v>5000</v>
      </c>
      <c r="E73" s="14" t="n">
        <v>92.70999999999999</v>
      </c>
      <c r="F73" s="15" t="n">
        <v>0.005</v>
      </c>
      <c r="G73" s="15" t="n"/>
    </row>
    <row r="74">
      <c r="A74" s="12" t="inlineStr">
        <is>
          <t>Eclerx Services Ltd.</t>
        </is>
      </c>
      <c r="B74" s="30" t="inlineStr">
        <is>
          <t>INE738I01010</t>
        </is>
      </c>
      <c r="C74" s="30" t="inlineStr">
        <is>
          <t>Commercial Services &amp; Supplies</t>
        </is>
      </c>
      <c r="D74" s="13" t="n">
        <v>1935</v>
      </c>
      <c r="E74" s="14" t="n">
        <v>91.48</v>
      </c>
      <c r="F74" s="15" t="n">
        <v>0.0049</v>
      </c>
      <c r="G74" s="15" t="n"/>
    </row>
    <row r="75">
      <c r="A75" s="12" t="inlineStr">
        <is>
          <t>Kajaria Ceramics Ltd.</t>
        </is>
      </c>
      <c r="B75" s="30" t="inlineStr">
        <is>
          <t>INE217B01036</t>
        </is>
      </c>
      <c r="C75" s="30" t="inlineStr">
        <is>
          <t>Consumer Durables</t>
        </is>
      </c>
      <c r="D75" s="13" t="n">
        <v>7519</v>
      </c>
      <c r="E75" s="14" t="n">
        <v>90.8</v>
      </c>
      <c r="F75" s="15" t="n">
        <v>0.0049</v>
      </c>
      <c r="G75" s="15" t="n"/>
    </row>
    <row r="76">
      <c r="A76" s="12" t="inlineStr">
        <is>
          <t>Deepak Fertilizers &amp; Petrochem Corp Ltd.</t>
        </is>
      </c>
      <c r="B76" s="30" t="inlineStr">
        <is>
          <t>INE501A01019</t>
        </is>
      </c>
      <c r="C76" s="30" t="inlineStr">
        <is>
          <t>Chemicals &amp; Petrochemicals</t>
        </is>
      </c>
      <c r="D76" s="13" t="n">
        <v>6071</v>
      </c>
      <c r="E76" s="14" t="n">
        <v>90.56</v>
      </c>
      <c r="F76" s="15" t="n">
        <v>0.0049</v>
      </c>
      <c r="G76" s="15" t="n"/>
    </row>
    <row r="77">
      <c r="A77" s="12" t="inlineStr">
        <is>
          <t>Cyient Ltd.</t>
        </is>
      </c>
      <c r="B77" s="30" t="inlineStr">
        <is>
          <t>INE136B01020</t>
        </is>
      </c>
      <c r="C77" s="30" t="inlineStr">
        <is>
          <t>IT - Services</t>
        </is>
      </c>
      <c r="D77" s="13" t="n">
        <v>7649</v>
      </c>
      <c r="E77" s="14" t="n">
        <v>88.92</v>
      </c>
      <c r="F77" s="15" t="n">
        <v>0.0048</v>
      </c>
      <c r="G77" s="15" t="n"/>
    </row>
    <row r="78">
      <c r="A78" s="12" t="inlineStr">
        <is>
          <t>Aditya Birla Real Estate Ltd.</t>
        </is>
      </c>
      <c r="B78" s="30" t="inlineStr">
        <is>
          <t>INE055A01016</t>
        </is>
      </c>
      <c r="C78" s="30" t="inlineStr">
        <is>
          <t>Paper, Forest &amp; Jute Products</t>
        </is>
      </c>
      <c r="D78" s="13" t="n">
        <v>4729</v>
      </c>
      <c r="E78" s="14" t="n">
        <v>88.75</v>
      </c>
      <c r="F78" s="15" t="n">
        <v>0.0048</v>
      </c>
      <c r="G78" s="15" t="n"/>
    </row>
    <row r="79">
      <c r="A79" s="12" t="inlineStr">
        <is>
          <t>Cohance Lifesciences Ltd.</t>
        </is>
      </c>
      <c r="B79" s="30" t="inlineStr">
        <is>
          <t>INE03QK01018</t>
        </is>
      </c>
      <c r="C79" s="30" t="inlineStr">
        <is>
          <t>Pharmaceuticals &amp; Biotechnology</t>
        </is>
      </c>
      <c r="D79" s="13" t="n">
        <v>11550</v>
      </c>
      <c r="E79" s="14" t="n">
        <v>87.02</v>
      </c>
      <c r="F79" s="15" t="n">
        <v>0.0047</v>
      </c>
      <c r="G79" s="15" t="n"/>
    </row>
    <row r="80">
      <c r="A80" s="12" t="inlineStr">
        <is>
          <t>Castrol India Ltd.</t>
        </is>
      </c>
      <c r="B80" s="30" t="inlineStr">
        <is>
          <t>INE172A01027</t>
        </is>
      </c>
      <c r="C80" s="30" t="inlineStr">
        <is>
          <t>Petroleum Products</t>
        </is>
      </c>
      <c r="D80" s="13" t="n">
        <v>43754</v>
      </c>
      <c r="E80" s="14" t="n">
        <v>85.31999999999999</v>
      </c>
      <c r="F80" s="15" t="n">
        <v>0.0046</v>
      </c>
      <c r="G80" s="15" t="n"/>
    </row>
    <row r="81">
      <c r="A81" s="12" t="inlineStr">
        <is>
          <t>Home First Finance Company India Ltd.</t>
        </is>
      </c>
      <c r="B81" s="30" t="inlineStr">
        <is>
          <t>INE481N01025</t>
        </is>
      </c>
      <c r="C81" s="30" t="inlineStr">
        <is>
          <t>Finance</t>
        </is>
      </c>
      <c r="D81" s="13" t="n">
        <v>7136</v>
      </c>
      <c r="E81" s="14" t="n">
        <v>85.28</v>
      </c>
      <c r="F81" s="15" t="n">
        <v>0.0046</v>
      </c>
      <c r="G81" s="15" t="n"/>
    </row>
    <row r="82">
      <c r="A82" s="12" t="inlineStr">
        <is>
          <t>Aegis Logistics Ltd.</t>
        </is>
      </c>
      <c r="B82" s="30" t="inlineStr">
        <is>
          <t>INE208C01025</t>
        </is>
      </c>
      <c r="C82" s="30" t="inlineStr">
        <is>
          <t>Gas</t>
        </is>
      </c>
      <c r="D82" s="13" t="n">
        <v>11357</v>
      </c>
      <c r="E82" s="14" t="n">
        <v>85.19</v>
      </c>
      <c r="F82" s="15" t="n">
        <v>0.0046</v>
      </c>
      <c r="G82" s="15" t="n"/>
    </row>
    <row r="83">
      <c r="A83" s="12" t="inlineStr">
        <is>
          <t>ZF Commercial Vehicle Ctrl Sys Ind Ltd.</t>
        </is>
      </c>
      <c r="B83" s="30" t="inlineStr">
        <is>
          <t>INE342J01019</t>
        </is>
      </c>
      <c r="C83" s="30" t="inlineStr">
        <is>
          <t>Auto Components</t>
        </is>
      </c>
      <c r="D83" s="13" t="n">
        <v>683</v>
      </c>
      <c r="E83" s="14" t="n">
        <v>84.86</v>
      </c>
      <c r="F83" s="15" t="n">
        <v>0.0046</v>
      </c>
      <c r="G83" s="15" t="n"/>
    </row>
    <row r="84">
      <c r="A84" s="12" t="inlineStr">
        <is>
          <t>Zee Entertainment Enterprises Ltd.</t>
        </is>
      </c>
      <c r="B84" s="30" t="inlineStr">
        <is>
          <t>INE256A01028</t>
        </is>
      </c>
      <c r="C84" s="30" t="inlineStr">
        <is>
          <t>Entertainment</t>
        </is>
      </c>
      <c r="D84" s="13" t="n">
        <v>83261</v>
      </c>
      <c r="E84" s="14" t="n">
        <v>83.73999999999999</v>
      </c>
      <c r="F84" s="15" t="n">
        <v>0.0045</v>
      </c>
      <c r="G84" s="15" t="n"/>
    </row>
    <row r="85">
      <c r="A85" s="12" t="inlineStr">
        <is>
          <t>Sai Life Sciences Ltd</t>
        </is>
      </c>
      <c r="B85" s="30" t="inlineStr">
        <is>
          <t>INE570L01029</t>
        </is>
      </c>
      <c r="C85" s="30" t="inlineStr">
        <is>
          <t>Pharmaceuticals &amp; Biotechnology</t>
        </is>
      </c>
      <c r="D85" s="13" t="n">
        <v>9051</v>
      </c>
      <c r="E85" s="14" t="n">
        <v>83.11</v>
      </c>
      <c r="F85" s="15" t="n">
        <v>0.0045</v>
      </c>
      <c r="G85" s="15" t="n"/>
    </row>
    <row r="86">
      <c r="A86" s="12" t="inlineStr">
        <is>
          <t>Atul Ltd.</t>
        </is>
      </c>
      <c r="B86" s="30" t="inlineStr">
        <is>
          <t>INE100A01010</t>
        </is>
      </c>
      <c r="C86" s="30" t="inlineStr">
        <is>
          <t>Chemicals &amp; Petrochemicals</t>
        </is>
      </c>
      <c r="D86" s="13" t="n">
        <v>1440</v>
      </c>
      <c r="E86" s="14" t="n">
        <v>82.98</v>
      </c>
      <c r="F86" s="15" t="n">
        <v>0.0044</v>
      </c>
      <c r="G86" s="15" t="n"/>
    </row>
    <row r="87">
      <c r="A87" s="12" t="inlineStr">
        <is>
          <t>PG Electroplast Ltd.</t>
        </is>
      </c>
      <c r="B87" s="30" t="inlineStr">
        <is>
          <t>INE457L01029</t>
        </is>
      </c>
      <c r="C87" s="30" t="inlineStr">
        <is>
          <t>Consumer Durables</t>
        </is>
      </c>
      <c r="D87" s="13" t="n">
        <v>14470</v>
      </c>
      <c r="E87" s="14" t="n">
        <v>82.62</v>
      </c>
      <c r="F87" s="15" t="n">
        <v>0.0044</v>
      </c>
      <c r="G87" s="15" t="n"/>
    </row>
    <row r="88">
      <c r="A88" s="12" t="inlineStr">
        <is>
          <t>Zensar Technologies Ltd.</t>
        </is>
      </c>
      <c r="B88" s="30" t="inlineStr">
        <is>
          <t>INE520A01027</t>
        </is>
      </c>
      <c r="C88" s="30" t="inlineStr">
        <is>
          <t>IT - Software</t>
        </is>
      </c>
      <c r="D88" s="13" t="n">
        <v>10358</v>
      </c>
      <c r="E88" s="14" t="n">
        <v>82.61</v>
      </c>
      <c r="F88" s="15" t="n">
        <v>0.0044</v>
      </c>
      <c r="G88" s="15" t="n"/>
    </row>
    <row r="89">
      <c r="A89" s="12" t="inlineStr">
        <is>
          <t>Gujarat State Petronet Ltd.</t>
        </is>
      </c>
      <c r="B89" s="30" t="inlineStr">
        <is>
          <t>INE246F01010</t>
        </is>
      </c>
      <c r="C89" s="30" t="inlineStr">
        <is>
          <t>Gas</t>
        </is>
      </c>
      <c r="D89" s="13" t="n">
        <v>26034</v>
      </c>
      <c r="E89" s="14" t="n">
        <v>80.61</v>
      </c>
      <c r="F89" s="15" t="n">
        <v>0.0043</v>
      </c>
      <c r="G89" s="15" t="n"/>
    </row>
    <row r="90">
      <c r="A90" s="12" t="inlineStr">
        <is>
          <t>Jubilant Pharmova Ltd.</t>
        </is>
      </c>
      <c r="B90" s="30" t="inlineStr">
        <is>
          <t>INE700A01033</t>
        </is>
      </c>
      <c r="C90" s="30" t="inlineStr">
        <is>
          <t>Pharmaceuticals &amp; Biotechnology</t>
        </is>
      </c>
      <c r="D90" s="13" t="n">
        <v>7294</v>
      </c>
      <c r="E90" s="14" t="n">
        <v>80.31</v>
      </c>
      <c r="F90" s="15" t="n">
        <v>0.0043</v>
      </c>
      <c r="G90" s="15" t="n"/>
    </row>
    <row r="91">
      <c r="A91" s="12" t="inlineStr">
        <is>
          <t>Anant Raj Ltd.</t>
        </is>
      </c>
      <c r="B91" s="30" t="inlineStr">
        <is>
          <t>INE242C01024</t>
        </is>
      </c>
      <c r="C91" s="30" t="inlineStr">
        <is>
          <t>Realty</t>
        </is>
      </c>
      <c r="D91" s="13" t="n">
        <v>12313</v>
      </c>
      <c r="E91" s="14" t="n">
        <v>79.34</v>
      </c>
      <c r="F91" s="15" t="n">
        <v>0.0043</v>
      </c>
      <c r="G91" s="15" t="n"/>
    </row>
    <row r="92">
      <c r="A92" s="12" t="inlineStr">
        <is>
          <t>NCC Ltd.</t>
        </is>
      </c>
      <c r="B92" s="30" t="inlineStr">
        <is>
          <t>INE868B01028</t>
        </is>
      </c>
      <c r="C92" s="30" t="inlineStr">
        <is>
          <t>Construction</t>
        </is>
      </c>
      <c r="D92" s="13" t="n">
        <v>36983</v>
      </c>
      <c r="E92" s="14" t="n">
        <v>78.54000000000001</v>
      </c>
      <c r="F92" s="15" t="n">
        <v>0.0042</v>
      </c>
      <c r="G92" s="15" t="n"/>
    </row>
    <row r="93">
      <c r="A93" s="12" t="inlineStr">
        <is>
          <t>Whirlpool of India Ltd.</t>
        </is>
      </c>
      <c r="B93" s="30" t="inlineStr">
        <is>
          <t>INE716A01013</t>
        </is>
      </c>
      <c r="C93" s="30" t="inlineStr">
        <is>
          <t>Consumer Durables</t>
        </is>
      </c>
      <c r="D93" s="13" t="n">
        <v>5601</v>
      </c>
      <c r="E93" s="14" t="n">
        <v>78.36</v>
      </c>
      <c r="F93" s="15" t="n">
        <v>0.0042</v>
      </c>
      <c r="G93" s="15" t="n"/>
    </row>
    <row r="94">
      <c r="A94" s="12" t="inlineStr">
        <is>
          <t>PVR Inox Ltd.</t>
        </is>
      </c>
      <c r="B94" s="30" t="inlineStr">
        <is>
          <t>INE191H01014</t>
        </is>
      </c>
      <c r="C94" s="30" t="inlineStr">
        <is>
          <t>Entertainment</t>
        </is>
      </c>
      <c r="D94" s="13" t="n">
        <v>6449</v>
      </c>
      <c r="E94" s="14" t="n">
        <v>77.81</v>
      </c>
      <c r="F94" s="15" t="n">
        <v>0.0042</v>
      </c>
      <c r="G94" s="15" t="n"/>
    </row>
    <row r="95">
      <c r="A95" s="12" t="inlineStr">
        <is>
          <t>Go Digit General Insurance Ltd.</t>
        </is>
      </c>
      <c r="B95" s="30" t="inlineStr">
        <is>
          <t>INE03JT01014</t>
        </is>
      </c>
      <c r="C95" s="30" t="inlineStr">
        <is>
          <t>Insurance</t>
        </is>
      </c>
      <c r="D95" s="13" t="n">
        <v>21689</v>
      </c>
      <c r="E95" s="14" t="n">
        <v>77.79000000000001</v>
      </c>
      <c r="F95" s="15" t="n">
        <v>0.0042</v>
      </c>
      <c r="G95" s="15" t="n"/>
    </row>
    <row r="96">
      <c r="A96" s="12" t="inlineStr">
        <is>
          <t>Eris Lifesciences Ltd.</t>
        </is>
      </c>
      <c r="B96" s="30" t="inlineStr">
        <is>
          <t>INE406M01024</t>
        </is>
      </c>
      <c r="C96" s="30" t="inlineStr">
        <is>
          <t>Pharmaceuticals &amp; Biotechnology</t>
        </is>
      </c>
      <c r="D96" s="13" t="n">
        <v>4882</v>
      </c>
      <c r="E96" s="14" t="n">
        <v>77.70999999999999</v>
      </c>
      <c r="F96" s="15" t="n">
        <v>0.0042</v>
      </c>
      <c r="G96" s="15" t="n"/>
    </row>
    <row r="97">
      <c r="A97" s="12" t="inlineStr">
        <is>
          <t>Jaiprakash Power Ventures Ltd.</t>
        </is>
      </c>
      <c r="B97" s="30" t="inlineStr">
        <is>
          <t>INE351F01018</t>
        </is>
      </c>
      <c r="C97" s="30" t="inlineStr">
        <is>
          <t>Power</t>
        </is>
      </c>
      <c r="D97" s="13" t="n">
        <v>431088</v>
      </c>
      <c r="E97" s="14" t="n">
        <v>77.68000000000001</v>
      </c>
      <c r="F97" s="15" t="n">
        <v>0.0042</v>
      </c>
      <c r="G97" s="15" t="n"/>
    </row>
    <row r="98">
      <c r="A98" s="12" t="inlineStr">
        <is>
          <t>Nava Ltd.</t>
        </is>
      </c>
      <c r="B98" s="30" t="inlineStr">
        <is>
          <t>INE725A01030</t>
        </is>
      </c>
      <c r="C98" s="30" t="inlineStr">
        <is>
          <t>Power</t>
        </is>
      </c>
      <c r="D98" s="13" t="n">
        <v>12536</v>
      </c>
      <c r="E98" s="14" t="n">
        <v>77.56999999999999</v>
      </c>
      <c r="F98" s="15" t="n">
        <v>0.0042</v>
      </c>
      <c r="G98" s="15" t="n"/>
    </row>
    <row r="99">
      <c r="A99" s="12" t="inlineStr">
        <is>
          <t>Aptus Value Housing Finance India Ltd.</t>
        </is>
      </c>
      <c r="B99" s="30" t="inlineStr">
        <is>
          <t>INE852O01025</t>
        </is>
      </c>
      <c r="C99" s="30" t="inlineStr">
        <is>
          <t>Finance</t>
        </is>
      </c>
      <c r="D99" s="13" t="n">
        <v>24416</v>
      </c>
      <c r="E99" s="14" t="n">
        <v>77.55</v>
      </c>
      <c r="F99" s="15" t="n">
        <v>0.0042</v>
      </c>
      <c r="G99" s="15" t="n"/>
    </row>
    <row r="100">
      <c r="A100" s="12" t="inlineStr">
        <is>
          <t>Force Motors Ltd.</t>
        </is>
      </c>
      <c r="B100" s="30" t="inlineStr">
        <is>
          <t>INE451A01017</t>
        </is>
      </c>
      <c r="C100" s="30" t="inlineStr">
        <is>
          <t>Automobiles</t>
        </is>
      </c>
      <c r="D100" s="13" t="n">
        <v>435</v>
      </c>
      <c r="E100" s="14" t="n">
        <v>76.79000000000001</v>
      </c>
      <c r="F100" s="15" t="n">
        <v>0.0041</v>
      </c>
      <c r="G100" s="15" t="n"/>
    </row>
    <row r="101">
      <c r="A101" s="12" t="inlineStr">
        <is>
          <t>CEAT Ltd.</t>
        </is>
      </c>
      <c r="B101" s="30" t="inlineStr">
        <is>
          <t>INE482A01020</t>
        </is>
      </c>
      <c r="C101" s="30" t="inlineStr">
        <is>
          <t>Auto Components</t>
        </is>
      </c>
      <c r="D101" s="13" t="n">
        <v>1904</v>
      </c>
      <c r="E101" s="14" t="n">
        <v>76.78</v>
      </c>
      <c r="F101" s="15" t="n">
        <v>0.0041</v>
      </c>
      <c r="G101" s="15" t="n"/>
    </row>
    <row r="102">
      <c r="A102" s="12" t="inlineStr">
        <is>
          <t>BEML Ltd.</t>
        </is>
      </c>
      <c r="B102" s="30" t="inlineStr">
        <is>
          <t>INE258A01016</t>
        </is>
      </c>
      <c r="C102" s="30" t="inlineStr">
        <is>
          <t>Agricultural, Commercial &amp; Construction Vehicles</t>
        </is>
      </c>
      <c r="D102" s="13" t="n">
        <v>1729</v>
      </c>
      <c r="E102" s="14" t="n">
        <v>76.06999999999999</v>
      </c>
      <c r="F102" s="15" t="n">
        <v>0.0041</v>
      </c>
      <c r="G102" s="15" t="n"/>
    </row>
    <row r="103">
      <c r="A103" s="12" t="inlineStr">
        <is>
          <t>Kirloskar Oil Engines Ltd.</t>
        </is>
      </c>
      <c r="B103" s="30" t="inlineStr">
        <is>
          <t>INE146L01010</t>
        </is>
      </c>
      <c r="C103" s="30" t="inlineStr">
        <is>
          <t>Industrial Products</t>
        </is>
      </c>
      <c r="D103" s="13" t="n">
        <v>7522</v>
      </c>
      <c r="E103" s="14" t="n">
        <v>75.20999999999999</v>
      </c>
      <c r="F103" s="15" t="n">
        <v>0.004</v>
      </c>
      <c r="G103" s="15" t="n"/>
    </row>
    <row r="104">
      <c r="A104" s="12" t="inlineStr">
        <is>
          <t>Maharashtra Scooters Ltd.</t>
        </is>
      </c>
      <c r="B104" s="30" t="inlineStr">
        <is>
          <t>INE288A01013</t>
        </is>
      </c>
      <c r="C104" s="30" t="inlineStr">
        <is>
          <t>Finance</t>
        </is>
      </c>
      <c r="D104" s="13" t="n">
        <v>492</v>
      </c>
      <c r="E104" s="14" t="n">
        <v>74.33</v>
      </c>
      <c r="F104" s="15" t="n">
        <v>0.004</v>
      </c>
      <c r="G104" s="15" t="n"/>
    </row>
    <row r="105">
      <c r="A105" s="12" t="inlineStr">
        <is>
          <t>Lemon Tree Hotels Ltd.</t>
        </is>
      </c>
      <c r="B105" s="30" t="inlineStr">
        <is>
          <t>INE970X01018</t>
        </is>
      </c>
      <c r="C105" s="30" t="inlineStr">
        <is>
          <t>Leisure Services</t>
        </is>
      </c>
      <c r="D105" s="13" t="n">
        <v>44937</v>
      </c>
      <c r="E105" s="14" t="n">
        <v>74.27</v>
      </c>
      <c r="F105" s="15" t="n">
        <v>0.004</v>
      </c>
      <c r="G105" s="15" t="n"/>
    </row>
    <row r="106">
      <c r="A106" s="12" t="inlineStr">
        <is>
          <t>Usha Martin Ltd.</t>
        </is>
      </c>
      <c r="B106" s="30" t="inlineStr">
        <is>
          <t>INE228A01035</t>
        </is>
      </c>
      <c r="C106" s="30" t="inlineStr">
        <is>
          <t>Industrial Products</t>
        </is>
      </c>
      <c r="D106" s="13" t="n">
        <v>15962</v>
      </c>
      <c r="E106" s="14" t="n">
        <v>74.2</v>
      </c>
      <c r="F106" s="15" t="n">
        <v>0.004</v>
      </c>
      <c r="G106" s="15" t="n"/>
    </row>
    <row r="107">
      <c r="A107" s="12" t="inlineStr">
        <is>
          <t>Granules India Ltd.</t>
        </is>
      </c>
      <c r="B107" s="30" t="inlineStr">
        <is>
          <t>INE101D01020</t>
        </is>
      </c>
      <c r="C107" s="30" t="inlineStr">
        <is>
          <t>Pharmaceuticals &amp; Biotechnology</t>
        </is>
      </c>
      <c r="D107" s="13" t="n">
        <v>13118</v>
      </c>
      <c r="E107" s="14" t="n">
        <v>74.2</v>
      </c>
      <c r="F107" s="15" t="n">
        <v>0.004</v>
      </c>
      <c r="G107" s="15" t="n"/>
    </row>
    <row r="108">
      <c r="A108" s="12" t="inlineStr">
        <is>
          <t>Craftsman Automation Ltd.</t>
        </is>
      </c>
      <c r="B108" s="30" t="inlineStr">
        <is>
          <t>INE00LO01017</t>
        </is>
      </c>
      <c r="C108" s="30" t="inlineStr">
        <is>
          <t>Auto Components</t>
        </is>
      </c>
      <c r="D108" s="13" t="n">
        <v>1110</v>
      </c>
      <c r="E108" s="14" t="n">
        <v>74.15000000000001</v>
      </c>
      <c r="F108" s="15" t="n">
        <v>0.004</v>
      </c>
      <c r="G108" s="15" t="n"/>
    </row>
    <row r="109">
      <c r="A109" s="12" t="inlineStr">
        <is>
          <t>Data Patterns (India) Ltd.</t>
        </is>
      </c>
      <c r="B109" s="30" t="inlineStr">
        <is>
          <t>INE0IX101010</t>
        </is>
      </c>
      <c r="C109" s="30" t="inlineStr">
        <is>
          <t>Aerospace &amp; Defense</t>
        </is>
      </c>
      <c r="D109" s="13" t="n">
        <v>2677</v>
      </c>
      <c r="E109" s="14" t="n">
        <v>73.45999999999999</v>
      </c>
      <c r="F109" s="15" t="n">
        <v>0.0039</v>
      </c>
      <c r="G109" s="15" t="n"/>
    </row>
    <row r="110">
      <c r="A110" s="12" t="inlineStr">
        <is>
          <t>Sagility Ltd.</t>
        </is>
      </c>
      <c r="B110" s="30" t="inlineStr">
        <is>
          <t>INE0W2G01015</t>
        </is>
      </c>
      <c r="C110" s="30" t="inlineStr">
        <is>
          <t>IT - Services</t>
        </is>
      </c>
      <c r="D110" s="13" t="n">
        <v>138462</v>
      </c>
      <c r="E110" s="14" t="n">
        <v>72.75</v>
      </c>
      <c r="F110" s="15" t="n">
        <v>0.0039</v>
      </c>
      <c r="G110" s="15" t="n"/>
    </row>
    <row r="111">
      <c r="A111" s="12" t="inlineStr">
        <is>
          <t>Ather Energy Ltd.</t>
        </is>
      </c>
      <c r="B111" s="30" t="inlineStr">
        <is>
          <t>INE0LEZ01016</t>
        </is>
      </c>
      <c r="C111" s="30" t="inlineStr">
        <is>
          <t>Automobiles</t>
        </is>
      </c>
      <c r="D111" s="13" t="n">
        <v>10393</v>
      </c>
      <c r="E111" s="14" t="n">
        <v>71.91</v>
      </c>
      <c r="F111" s="15" t="n">
        <v>0.0039</v>
      </c>
      <c r="G111" s="15" t="n"/>
    </row>
    <row r="112">
      <c r="A112" s="12" t="inlineStr">
        <is>
          <t>Pfizer Ltd.</t>
        </is>
      </c>
      <c r="B112" s="30" t="inlineStr">
        <is>
          <t>INE182A01018</t>
        </is>
      </c>
      <c r="C112" s="30" t="inlineStr">
        <is>
          <t>Pharmaceuticals &amp; Biotechnology</t>
        </is>
      </c>
      <c r="D112" s="13" t="n">
        <v>1371</v>
      </c>
      <c r="E112" s="14" t="n">
        <v>71.42</v>
      </c>
      <c r="F112" s="15" t="n">
        <v>0.0038</v>
      </c>
      <c r="G112" s="15" t="n"/>
    </row>
    <row r="113">
      <c r="A113" s="12" t="inlineStr">
        <is>
          <t>Inventurus Knowledge Solutions Ltd.</t>
        </is>
      </c>
      <c r="B113" s="30" t="inlineStr">
        <is>
          <t>INE115Q01022</t>
        </is>
      </c>
      <c r="C113" s="30" t="inlineStr">
        <is>
          <t>IT - Services</t>
        </is>
      </c>
      <c r="D113" s="13" t="n">
        <v>4306</v>
      </c>
      <c r="E113" s="14" t="n">
        <v>70.87</v>
      </c>
      <c r="F113" s="15" t="n">
        <v>0.0038</v>
      </c>
      <c r="G113" s="15" t="n"/>
    </row>
    <row r="114">
      <c r="A114" s="12" t="inlineStr">
        <is>
          <t>Capri Global Capital Ltd.</t>
        </is>
      </c>
      <c r="B114" s="30" t="inlineStr">
        <is>
          <t>INE180C01042</t>
        </is>
      </c>
      <c r="C114" s="30" t="inlineStr">
        <is>
          <t>Finance</t>
        </is>
      </c>
      <c r="D114" s="13" t="n">
        <v>34906</v>
      </c>
      <c r="E114" s="14" t="n">
        <v>70.87</v>
      </c>
      <c r="F114" s="15" t="n">
        <v>0.0038</v>
      </c>
      <c r="G114" s="15" t="n"/>
    </row>
    <row r="115">
      <c r="A115" s="12" t="inlineStr">
        <is>
          <t>Aarti Industries Ltd.</t>
        </is>
      </c>
      <c r="B115" s="30" t="inlineStr">
        <is>
          <t>INE769A01020</t>
        </is>
      </c>
      <c r="C115" s="30" t="inlineStr">
        <is>
          <t>Chemicals &amp; Petrochemicals</t>
        </is>
      </c>
      <c r="D115" s="13" t="n">
        <v>18553</v>
      </c>
      <c r="E115" s="14" t="n">
        <v>70.48999999999999</v>
      </c>
      <c r="F115" s="15" t="n">
        <v>0.0038</v>
      </c>
      <c r="G115" s="15" t="n"/>
    </row>
    <row r="116">
      <c r="A116" s="12" t="inlineStr">
        <is>
          <t>EIH Ltd.</t>
        </is>
      </c>
      <c r="B116" s="30" t="inlineStr">
        <is>
          <t>INE230A01023</t>
        </is>
      </c>
      <c r="C116" s="30" t="inlineStr">
        <is>
          <t>Leisure Services</t>
        </is>
      </c>
      <c r="D116" s="13" t="n">
        <v>17927</v>
      </c>
      <c r="E116" s="14" t="n">
        <v>69.88</v>
      </c>
      <c r="F116" s="15" t="n">
        <v>0.0037</v>
      </c>
      <c r="G116" s="15" t="n"/>
    </row>
    <row r="117">
      <c r="A117" s="12" t="inlineStr">
        <is>
          <t>Creditaccess Grameen Ltd.</t>
        </is>
      </c>
      <c r="B117" s="30" t="inlineStr">
        <is>
          <t>INE741K01010</t>
        </is>
      </c>
      <c r="C117" s="30" t="inlineStr">
        <is>
          <t>Finance</t>
        </is>
      </c>
      <c r="D117" s="13" t="n">
        <v>4864</v>
      </c>
      <c r="E117" s="14" t="n">
        <v>69.23999999999999</v>
      </c>
      <c r="F117" s="15" t="n">
        <v>0.0037</v>
      </c>
      <c r="G117" s="15" t="n"/>
    </row>
    <row r="118">
      <c r="A118" s="12" t="inlineStr">
        <is>
          <t>Poly Medicure Ltd.</t>
        </is>
      </c>
      <c r="B118" s="30" t="inlineStr">
        <is>
          <t>INE205C01021</t>
        </is>
      </c>
      <c r="C118" s="30" t="inlineStr">
        <is>
          <t>Healthcare Equipment &amp; Supplies</t>
        </is>
      </c>
      <c r="D118" s="13" t="n">
        <v>3451</v>
      </c>
      <c r="E118" s="14" t="n">
        <v>69.01000000000001</v>
      </c>
      <c r="F118" s="15" t="n">
        <v>0.0037</v>
      </c>
      <c r="G118" s="15" t="n"/>
    </row>
    <row r="119">
      <c r="A119" s="12" t="inlineStr">
        <is>
          <t>Indiamart Intermesh Ltd.</t>
        </is>
      </c>
      <c r="B119" s="30" t="inlineStr">
        <is>
          <t>INE933S01016</t>
        </is>
      </c>
      <c r="C119" s="30" t="inlineStr">
        <is>
          <t>Retailing</t>
        </is>
      </c>
      <c r="D119" s="13" t="n">
        <v>2762</v>
      </c>
      <c r="E119" s="14" t="n">
        <v>67.89</v>
      </c>
      <c r="F119" s="15" t="n">
        <v>0.0036</v>
      </c>
      <c r="G119" s="15" t="n"/>
    </row>
    <row r="120">
      <c r="A120" s="12" t="inlineStr">
        <is>
          <t>Garden Reach Shipbuilders &amp; Engineers</t>
        </is>
      </c>
      <c r="B120" s="30" t="inlineStr">
        <is>
          <t>INE382Z01011</t>
        </is>
      </c>
      <c r="C120" s="30" t="inlineStr">
        <is>
          <t>Aerospace &amp; Defense</t>
        </is>
      </c>
      <c r="D120" s="13" t="n">
        <v>2649</v>
      </c>
      <c r="E120" s="14" t="n">
        <v>67.70999999999999</v>
      </c>
      <c r="F120" s="15" t="n">
        <v>0.0036</v>
      </c>
      <c r="G120" s="15" t="n"/>
    </row>
    <row r="121">
      <c r="A121" s="12" t="inlineStr">
        <is>
          <t>Brainbees Solutions Ltd.</t>
        </is>
      </c>
      <c r="B121" s="30" t="inlineStr">
        <is>
          <t>INE02RE01045</t>
        </is>
      </c>
      <c r="C121" s="30" t="inlineStr">
        <is>
          <t>Retailing</t>
        </is>
      </c>
      <c r="D121" s="13" t="n">
        <v>19379</v>
      </c>
      <c r="E121" s="14" t="n">
        <v>67.52</v>
      </c>
      <c r="F121" s="15" t="n">
        <v>0.0036</v>
      </c>
      <c r="G121" s="15" t="n"/>
    </row>
    <row r="122">
      <c r="A122" s="12" t="inlineStr">
        <is>
          <t>Jyoti CNC Automation Ltd.</t>
        </is>
      </c>
      <c r="B122" s="30" t="inlineStr">
        <is>
          <t>INE980O01024</t>
        </is>
      </c>
      <c r="C122" s="30" t="inlineStr">
        <is>
          <t>Industrial Manufacturing</t>
        </is>
      </c>
      <c r="D122" s="13" t="n">
        <v>7707</v>
      </c>
      <c r="E122" s="14" t="n">
        <v>66.59</v>
      </c>
      <c r="F122" s="15" t="n">
        <v>0.0036</v>
      </c>
      <c r="G122" s="15" t="n"/>
    </row>
    <row r="123">
      <c r="A123" s="12" t="inlineStr">
        <is>
          <t>Natco Pharma Ltd.</t>
        </is>
      </c>
      <c r="B123" s="30" t="inlineStr">
        <is>
          <t>INE987B01026</t>
        </is>
      </c>
      <c r="C123" s="30" t="inlineStr">
        <is>
          <t>Pharmaceuticals &amp; Biotechnology</t>
        </is>
      </c>
      <c r="D123" s="13" t="n">
        <v>8098</v>
      </c>
      <c r="E123" s="14" t="n">
        <v>66.40000000000001</v>
      </c>
      <c r="F123" s="15" t="n">
        <v>0.0036</v>
      </c>
      <c r="G123" s="15" t="n"/>
    </row>
    <row r="124">
      <c r="A124" s="12" t="inlineStr">
        <is>
          <t>Can Fin Homes Ltd.</t>
        </is>
      </c>
      <c r="B124" s="30" t="inlineStr">
        <is>
          <t>INE477A01020</t>
        </is>
      </c>
      <c r="C124" s="30" t="inlineStr">
        <is>
          <t>Finance</t>
        </is>
      </c>
      <c r="D124" s="13" t="n">
        <v>7645</v>
      </c>
      <c r="E124" s="14" t="n">
        <v>66.34999999999999</v>
      </c>
      <c r="F124" s="15" t="n">
        <v>0.0036</v>
      </c>
      <c r="G124" s="15" t="n"/>
    </row>
    <row r="125">
      <c r="A125" s="12" t="inlineStr">
        <is>
          <t>Gillette India Ltd.</t>
        </is>
      </c>
      <c r="B125" s="30" t="inlineStr">
        <is>
          <t>INE322A01010</t>
        </is>
      </c>
      <c r="C125" s="30" t="inlineStr">
        <is>
          <t>Personal Products</t>
        </is>
      </c>
      <c r="D125" s="13" t="n">
        <v>735</v>
      </c>
      <c r="E125" s="14" t="n">
        <v>66.27</v>
      </c>
      <c r="F125" s="15" t="n">
        <v>0.0036</v>
      </c>
      <c r="G125" s="15" t="n"/>
    </row>
    <row r="126">
      <c r="A126" s="12" t="inlineStr">
        <is>
          <t>Chambal Fertilizers &amp; Chemicals Ltd.</t>
        </is>
      </c>
      <c r="B126" s="30" t="inlineStr">
        <is>
          <t>INE085A01013</t>
        </is>
      </c>
      <c r="C126" s="30" t="inlineStr">
        <is>
          <t>Fertilizers &amp; Agrochemicals</t>
        </is>
      </c>
      <c r="D126" s="13" t="n">
        <v>13746</v>
      </c>
      <c r="E126" s="14" t="n">
        <v>66.09999999999999</v>
      </c>
      <c r="F126" s="15" t="n">
        <v>0.0035</v>
      </c>
      <c r="G126" s="15" t="n"/>
    </row>
    <row r="127">
      <c r="A127" s="12" t="inlineStr">
        <is>
          <t>Mahanagar Gas Ltd.</t>
        </is>
      </c>
      <c r="B127" s="30" t="inlineStr">
        <is>
          <t>INE002S01010</t>
        </is>
      </c>
      <c r="C127" s="30" t="inlineStr">
        <is>
          <t>Gas</t>
        </is>
      </c>
      <c r="D127" s="13" t="n">
        <v>5150</v>
      </c>
      <c r="E127" s="14" t="n">
        <v>65.76000000000001</v>
      </c>
      <c r="F127" s="15" t="n">
        <v>0.0035</v>
      </c>
      <c r="G127" s="15" t="n"/>
    </row>
    <row r="128">
      <c r="A128" s="12" t="inlineStr">
        <is>
          <t>HFCL Ltd.</t>
        </is>
      </c>
      <c r="B128" s="30" t="inlineStr">
        <is>
          <t>INE548A01028</t>
        </is>
      </c>
      <c r="C128" s="30" t="inlineStr">
        <is>
          <t>Telecom - Services</t>
        </is>
      </c>
      <c r="D128" s="13" t="n">
        <v>89283</v>
      </c>
      <c r="E128" s="14" t="n">
        <v>65.63</v>
      </c>
      <c r="F128" s="15" t="n">
        <v>0.0035</v>
      </c>
      <c r="G128" s="15" t="n"/>
    </row>
    <row r="129">
      <c r="A129" s="12" t="inlineStr">
        <is>
          <t>Sobha Ltd.</t>
        </is>
      </c>
      <c r="B129" s="30" t="inlineStr">
        <is>
          <t>INE671H01015</t>
        </is>
      </c>
      <c r="C129" s="30" t="inlineStr">
        <is>
          <t>Realty</t>
        </is>
      </c>
      <c r="D129" s="13" t="n">
        <v>4026</v>
      </c>
      <c r="E129" s="14" t="n">
        <v>65.16</v>
      </c>
      <c r="F129" s="15" t="n">
        <v>0.0035</v>
      </c>
      <c r="G129" s="15" t="n"/>
    </row>
    <row r="130">
      <c r="A130" s="12" t="inlineStr">
        <is>
          <t>Sonata Software Ltd.</t>
        </is>
      </c>
      <c r="B130" s="30" t="inlineStr">
        <is>
          <t>INE269A01021</t>
        </is>
      </c>
      <c r="C130" s="30" t="inlineStr">
        <is>
          <t>IT - Software</t>
        </is>
      </c>
      <c r="D130" s="13" t="n">
        <v>17613</v>
      </c>
      <c r="E130" s="14" t="n">
        <v>65.14</v>
      </c>
      <c r="F130" s="15" t="n">
        <v>0.0035</v>
      </c>
      <c r="G130" s="15" t="n"/>
    </row>
    <row r="131">
      <c r="A131" s="12" t="inlineStr">
        <is>
          <t>Titagarh Rail Systems Ltd.</t>
        </is>
      </c>
      <c r="B131" s="30" t="inlineStr">
        <is>
          <t>INE615H01020</t>
        </is>
      </c>
      <c r="C131" s="30" t="inlineStr">
        <is>
          <t>Industrial Manufacturing</t>
        </is>
      </c>
      <c r="D131" s="13" t="n">
        <v>7244</v>
      </c>
      <c r="E131" s="14" t="n">
        <v>64.08</v>
      </c>
      <c r="F131" s="15" t="n">
        <v>0.0034</v>
      </c>
      <c r="G131" s="15" t="n"/>
    </row>
    <row r="132">
      <c r="A132" s="12" t="inlineStr">
        <is>
          <t>Godawari Power And Ispat Ltd.</t>
        </is>
      </c>
      <c r="B132" s="30" t="inlineStr">
        <is>
          <t>INE177H01039</t>
        </is>
      </c>
      <c r="C132" s="30" t="inlineStr">
        <is>
          <t>Industrial Products</t>
        </is>
      </c>
      <c r="D132" s="13" t="n">
        <v>22138</v>
      </c>
      <c r="E132" s="14" t="n">
        <v>62.81</v>
      </c>
      <c r="F132" s="15" t="n">
        <v>0.0034</v>
      </c>
      <c r="G132" s="15" t="n"/>
    </row>
    <row r="133">
      <c r="A133" s="12" t="inlineStr">
        <is>
          <t>Rainbow Children's Medicare Ltd.</t>
        </is>
      </c>
      <c r="B133" s="30" t="inlineStr">
        <is>
          <t>INE961O01016</t>
        </is>
      </c>
      <c r="C133" s="30" t="inlineStr">
        <is>
          <t>Healthcare Services</t>
        </is>
      </c>
      <c r="D133" s="13" t="n">
        <v>4519</v>
      </c>
      <c r="E133" s="14" t="n">
        <v>61.88</v>
      </c>
      <c r="F133" s="15" t="n">
        <v>0.0033</v>
      </c>
      <c r="G133" s="15" t="n"/>
    </row>
    <row r="134">
      <c r="A134" s="12" t="inlineStr">
        <is>
          <t>Bata India Ltd.</t>
        </is>
      </c>
      <c r="B134" s="30" t="inlineStr">
        <is>
          <t>INE176A01028</t>
        </is>
      </c>
      <c r="C134" s="30" t="inlineStr">
        <is>
          <t>Consumer Durables</t>
        </is>
      </c>
      <c r="D134" s="13" t="n">
        <v>5774</v>
      </c>
      <c r="E134" s="14" t="n">
        <v>61.82</v>
      </c>
      <c r="F134" s="15" t="n">
        <v>0.0033</v>
      </c>
      <c r="G134" s="15" t="n"/>
    </row>
    <row r="135">
      <c r="A135" s="12" t="inlineStr">
        <is>
          <t>Chalet Hotels Ltd.</t>
        </is>
      </c>
      <c r="B135" s="30" t="inlineStr">
        <is>
          <t>INE427F01016</t>
        </is>
      </c>
      <c r="C135" s="30" t="inlineStr">
        <is>
          <t>Leisure Services</t>
        </is>
      </c>
      <c r="D135" s="13" t="n">
        <v>6459</v>
      </c>
      <c r="E135" s="14" t="n">
        <v>61.34</v>
      </c>
      <c r="F135" s="15" t="n">
        <v>0.0033</v>
      </c>
      <c r="G135" s="15" t="n"/>
    </row>
    <row r="136">
      <c r="A136" s="12" t="inlineStr">
        <is>
          <t>Sapphire Foods India Ltd.</t>
        </is>
      </c>
      <c r="B136" s="30" t="inlineStr">
        <is>
          <t>INE806T01020</t>
        </is>
      </c>
      <c r="C136" s="30" t="inlineStr">
        <is>
          <t>Leisure Services</t>
        </is>
      </c>
      <c r="D136" s="13" t="n">
        <v>21397</v>
      </c>
      <c r="E136" s="14" t="n">
        <v>61.21</v>
      </c>
      <c r="F136" s="15" t="n">
        <v>0.0033</v>
      </c>
      <c r="G136" s="15" t="n"/>
    </row>
    <row r="137">
      <c r="A137" s="12" t="inlineStr">
        <is>
          <t>V-Guard Industries Ltd.</t>
        </is>
      </c>
      <c r="B137" s="30" t="inlineStr">
        <is>
          <t>INE951I01027</t>
        </is>
      </c>
      <c r="C137" s="30" t="inlineStr">
        <is>
          <t>Consumer Durables</t>
        </is>
      </c>
      <c r="D137" s="13" t="n">
        <v>16616</v>
      </c>
      <c r="E137" s="14" t="n">
        <v>60.19</v>
      </c>
      <c r="F137" s="15" t="n">
        <v>0.0032</v>
      </c>
      <c r="G137" s="15" t="n"/>
    </row>
    <row r="138">
      <c r="A138" s="12" t="inlineStr">
        <is>
          <t>Afcons Infrastructure Ltd.</t>
        </is>
      </c>
      <c r="B138" s="30" t="inlineStr">
        <is>
          <t>INE101I01011</t>
        </is>
      </c>
      <c r="C138" s="30" t="inlineStr">
        <is>
          <t>Construction</t>
        </is>
      </c>
      <c r="D138" s="13" t="n">
        <v>13433</v>
      </c>
      <c r="E138" s="14" t="n">
        <v>60.19</v>
      </c>
      <c r="F138" s="15" t="n">
        <v>0.0032</v>
      </c>
      <c r="G138" s="15" t="n"/>
    </row>
    <row r="139">
      <c r="A139" s="12" t="inlineStr">
        <is>
          <t>Choice International Ltd.</t>
        </is>
      </c>
      <c r="B139" s="30" t="inlineStr">
        <is>
          <t>INE102B01014</t>
        </is>
      </c>
      <c r="C139" s="30" t="inlineStr">
        <is>
          <t>Finance</t>
        </is>
      </c>
      <c r="D139" s="13" t="n">
        <v>7192</v>
      </c>
      <c r="E139" s="14" t="n">
        <v>60.17</v>
      </c>
      <c r="F139" s="15" t="n">
        <v>0.0032</v>
      </c>
      <c r="G139" s="15" t="n"/>
    </row>
    <row r="140">
      <c r="A140" s="12" t="inlineStr">
        <is>
          <t>Netweb Technologies India Ltd.</t>
        </is>
      </c>
      <c r="B140" s="30" t="inlineStr">
        <is>
          <t>INE0NT901020</t>
        </is>
      </c>
      <c r="C140" s="30" t="inlineStr">
        <is>
          <t>IT - Services</t>
        </is>
      </c>
      <c r="D140" s="13" t="n">
        <v>1488</v>
      </c>
      <c r="E140" s="14" t="n">
        <v>60.08</v>
      </c>
      <c r="F140" s="15" t="n">
        <v>0.0032</v>
      </c>
      <c r="G140" s="15" t="n"/>
    </row>
    <row r="141">
      <c r="A141" s="12" t="inlineStr">
        <is>
          <t>Devyani International Ltd.</t>
        </is>
      </c>
      <c r="B141" s="30" t="inlineStr">
        <is>
          <t>INE872J01023</t>
        </is>
      </c>
      <c r="C141" s="30" t="inlineStr">
        <is>
          <t>Leisure Services</t>
        </is>
      </c>
      <c r="D141" s="13" t="n">
        <v>37054</v>
      </c>
      <c r="E141" s="14" t="n">
        <v>59.95</v>
      </c>
      <c r="F141" s="15" t="n">
        <v>0.0032</v>
      </c>
      <c r="G141" s="15" t="n"/>
    </row>
    <row r="142">
      <c r="A142" s="12" t="inlineStr">
        <is>
          <t>Techno Electric &amp; Engineering Co. Ltd.</t>
        </is>
      </c>
      <c r="B142" s="30" t="inlineStr">
        <is>
          <t>INE285K01026</t>
        </is>
      </c>
      <c r="C142" s="30" t="inlineStr">
        <is>
          <t>Construction</t>
        </is>
      </c>
      <c r="D142" s="13" t="n">
        <v>4534</v>
      </c>
      <c r="E142" s="14" t="n">
        <v>59.81</v>
      </c>
      <c r="F142" s="15" t="n">
        <v>0.0032</v>
      </c>
      <c r="G142" s="15" t="n"/>
    </row>
    <row r="143">
      <c r="A143" s="12" t="inlineStr">
        <is>
          <t>Aavas Financiers Ltd.</t>
        </is>
      </c>
      <c r="B143" s="30" t="inlineStr">
        <is>
          <t>INE216P01012</t>
        </is>
      </c>
      <c r="C143" s="30" t="inlineStr">
        <is>
          <t>Finance</t>
        </is>
      </c>
      <c r="D143" s="13" t="n">
        <v>3595</v>
      </c>
      <c r="E143" s="14" t="n">
        <v>59.32</v>
      </c>
      <c r="F143" s="15" t="n">
        <v>0.0032</v>
      </c>
      <c r="G143" s="15" t="n"/>
    </row>
    <row r="144">
      <c r="A144" s="12" t="inlineStr">
        <is>
          <t>Swan Corp Ltd.</t>
        </is>
      </c>
      <c r="B144" s="30" t="inlineStr">
        <is>
          <t>INE665A01038</t>
        </is>
      </c>
      <c r="C144" s="30" t="inlineStr">
        <is>
          <t>Chemicals &amp; Petrochemicals</t>
        </is>
      </c>
      <c r="D144" s="13" t="n">
        <v>12615</v>
      </c>
      <c r="E144" s="14" t="n">
        <v>59.24</v>
      </c>
      <c r="F144" s="15" t="n">
        <v>0.0032</v>
      </c>
      <c r="G144" s="15" t="n"/>
    </row>
    <row r="145">
      <c r="A145" s="12" t="inlineStr">
        <is>
          <t>JM Financial Ltd.</t>
        </is>
      </c>
      <c r="B145" s="30" t="inlineStr">
        <is>
          <t>INE780C01023</t>
        </is>
      </c>
      <c r="C145" s="30" t="inlineStr">
        <is>
          <t>Finance</t>
        </is>
      </c>
      <c r="D145" s="13" t="n">
        <v>35280</v>
      </c>
      <c r="E145" s="14" t="n">
        <v>57.87</v>
      </c>
      <c r="F145" s="15" t="n">
        <v>0.0031</v>
      </c>
      <c r="G145" s="15" t="n"/>
    </row>
    <row r="146">
      <c r="A146" s="12" t="inlineStr">
        <is>
          <t>PCBL Chemical Ltd.</t>
        </is>
      </c>
      <c r="B146" s="30" t="inlineStr">
        <is>
          <t>INE602A01031</t>
        </is>
      </c>
      <c r="C146" s="30" t="inlineStr">
        <is>
          <t>Chemicals &amp; Petrochemicals</t>
        </is>
      </c>
      <c r="D146" s="13" t="n">
        <v>15892</v>
      </c>
      <c r="E146" s="14" t="n">
        <v>57.54</v>
      </c>
      <c r="F146" s="15" t="n">
        <v>0.0031</v>
      </c>
      <c r="G146" s="15" t="n"/>
    </row>
    <row r="147">
      <c r="A147" s="12" t="inlineStr">
        <is>
          <t>Olectra Greentech Ltd.</t>
        </is>
      </c>
      <c r="B147" s="30" t="inlineStr">
        <is>
          <t>INE260D01016</t>
        </is>
      </c>
      <c r="C147" s="30" t="inlineStr">
        <is>
          <t>Automobiles</t>
        </is>
      </c>
      <c r="D147" s="13" t="n">
        <v>3700</v>
      </c>
      <c r="E147" s="14" t="n">
        <v>57.29</v>
      </c>
      <c r="F147" s="15" t="n">
        <v>0.0031</v>
      </c>
      <c r="G147" s="15" t="n"/>
    </row>
    <row r="148">
      <c r="A148" s="12" t="inlineStr">
        <is>
          <t>Aditya Birla Lifestyle Brands Ltd.</t>
        </is>
      </c>
      <c r="B148" s="30" t="inlineStr">
        <is>
          <t>INE14LE01019</t>
        </is>
      </c>
      <c r="C148" s="30" t="inlineStr">
        <is>
          <t>Retailing</t>
        </is>
      </c>
      <c r="D148" s="13" t="n">
        <v>42468</v>
      </c>
      <c r="E148" s="14" t="n">
        <v>56.74</v>
      </c>
      <c r="F148" s="15" t="n">
        <v>0.003</v>
      </c>
      <c r="G148" s="15" t="n"/>
    </row>
    <row r="149">
      <c r="A149" s="12" t="inlineStr">
        <is>
          <t>Bayer Cropscience Ltd.</t>
        </is>
      </c>
      <c r="B149" s="30" t="inlineStr">
        <is>
          <t>INE462A01022</t>
        </is>
      </c>
      <c r="C149" s="30" t="inlineStr">
        <is>
          <t>Fertilizers &amp; Agrochemicals</t>
        </is>
      </c>
      <c r="D149" s="13" t="n">
        <v>1153</v>
      </c>
      <c r="E149" s="14" t="n">
        <v>56.32</v>
      </c>
      <c r="F149" s="15" t="n">
        <v>0.003</v>
      </c>
      <c r="G149" s="15" t="n"/>
    </row>
    <row r="150">
      <c r="A150" s="12" t="inlineStr">
        <is>
          <t>Syrma Sgs Technology Ltd.</t>
        </is>
      </c>
      <c r="B150" s="30" t="inlineStr">
        <is>
          <t>INE0DYJ01015</t>
        </is>
      </c>
      <c r="C150" s="30" t="inlineStr">
        <is>
          <t>Industrial Manufacturing</t>
        </is>
      </c>
      <c r="D150" s="13" t="n">
        <v>6898</v>
      </c>
      <c r="E150" s="14" t="n">
        <v>56.14</v>
      </c>
      <c r="F150" s="15" t="n">
        <v>0.003</v>
      </c>
      <c r="G150" s="15" t="n"/>
    </row>
    <row r="151">
      <c r="A151" s="12" t="inlineStr">
        <is>
          <t>Reliance Infrastructure Ltd.</t>
        </is>
      </c>
      <c r="B151" s="30" t="inlineStr">
        <is>
          <t>INE036A01016</t>
        </is>
      </c>
      <c r="C151" s="30" t="inlineStr">
        <is>
          <t>Power</t>
        </is>
      </c>
      <c r="D151" s="13" t="n">
        <v>25991</v>
      </c>
      <c r="E151" s="14" t="n">
        <v>56.13</v>
      </c>
      <c r="F151" s="15" t="n">
        <v>0.003</v>
      </c>
      <c r="G151" s="15" t="n"/>
    </row>
    <row r="152">
      <c r="A152" s="12" t="inlineStr">
        <is>
          <t>Zen Technologies Ltd.</t>
        </is>
      </c>
      <c r="B152" s="30" t="inlineStr">
        <is>
          <t>INE251B01027</t>
        </is>
      </c>
      <c r="C152" s="30" t="inlineStr">
        <is>
          <t>Aerospace &amp; Defense</t>
        </is>
      </c>
      <c r="D152" s="13" t="n">
        <v>4123</v>
      </c>
      <c r="E152" s="14" t="n">
        <v>55.96</v>
      </c>
      <c r="F152" s="15" t="n">
        <v>0.003</v>
      </c>
      <c r="G152" s="15" t="n"/>
    </row>
    <row r="153">
      <c r="A153" s="12" t="inlineStr">
        <is>
          <t>Sumitomo Chemical India Ltd.</t>
        </is>
      </c>
      <c r="B153" s="30" t="inlineStr">
        <is>
          <t>INE258G01013</t>
        </is>
      </c>
      <c r="C153" s="30" t="inlineStr">
        <is>
          <t>Fertilizers &amp; Agrochemicals</t>
        </is>
      </c>
      <c r="D153" s="13" t="n">
        <v>11126</v>
      </c>
      <c r="E153" s="14" t="n">
        <v>55.87</v>
      </c>
      <c r="F153" s="15" t="n">
        <v>0.003</v>
      </c>
      <c r="G153" s="15" t="n"/>
    </row>
    <row r="154">
      <c r="A154" s="12" t="inlineStr">
        <is>
          <t>Newgen Software Technologies Ltd.</t>
        </is>
      </c>
      <c r="B154" s="30" t="inlineStr">
        <is>
          <t>INE619B01017</t>
        </is>
      </c>
      <c r="C154" s="30" t="inlineStr">
        <is>
          <t>IT - Software</t>
        </is>
      </c>
      <c r="D154" s="13" t="n">
        <v>5724</v>
      </c>
      <c r="E154" s="14" t="n">
        <v>55.87</v>
      </c>
      <c r="F154" s="15" t="n">
        <v>0.003</v>
      </c>
      <c r="G154" s="15" t="n"/>
    </row>
    <row r="155">
      <c r="A155" s="12" t="inlineStr">
        <is>
          <t>Ola Electric Mobility Ltd.</t>
        </is>
      </c>
      <c r="B155" s="30" t="inlineStr">
        <is>
          <t>INE0LXG01040</t>
        </is>
      </c>
      <c r="C155" s="30" t="inlineStr">
        <is>
          <t>Automobiles</t>
        </is>
      </c>
      <c r="D155" s="13" t="n">
        <v>111403</v>
      </c>
      <c r="E155" s="14" t="n">
        <v>55.86</v>
      </c>
      <c r="F155" s="15" t="n">
        <v>0.003</v>
      </c>
      <c r="G155" s="15" t="n"/>
    </row>
    <row r="156">
      <c r="A156" s="12" t="inlineStr">
        <is>
          <t>Triveni Turbine Ltd.</t>
        </is>
      </c>
      <c r="B156" s="30" t="inlineStr">
        <is>
          <t>INE152M01016</t>
        </is>
      </c>
      <c r="C156" s="30" t="inlineStr">
        <is>
          <t>Electrical Equipment</t>
        </is>
      </c>
      <c r="D156" s="13" t="n">
        <v>10428</v>
      </c>
      <c r="E156" s="14" t="n">
        <v>55.82</v>
      </c>
      <c r="F156" s="15" t="n">
        <v>0.003</v>
      </c>
      <c r="G156" s="15" t="n"/>
    </row>
    <row r="157">
      <c r="A157" s="12" t="inlineStr">
        <is>
          <t>Shyam Metalics And Energy Ltd.</t>
        </is>
      </c>
      <c r="B157" s="30" t="inlineStr">
        <is>
          <t>INE810G01011</t>
        </is>
      </c>
      <c r="C157" s="30" t="inlineStr">
        <is>
          <t>Industrial Products</t>
        </is>
      </c>
      <c r="D157" s="13" t="n">
        <v>6350</v>
      </c>
      <c r="E157" s="14" t="n">
        <v>55.74</v>
      </c>
      <c r="F157" s="15" t="n">
        <v>0.003</v>
      </c>
      <c r="G157" s="15" t="n"/>
    </row>
    <row r="158">
      <c r="A158" s="12" t="inlineStr">
        <is>
          <t>Birlasoft Ltd.</t>
        </is>
      </c>
      <c r="B158" s="30" t="inlineStr">
        <is>
          <t>INE836A01035</t>
        </is>
      </c>
      <c r="C158" s="30" t="inlineStr">
        <is>
          <t>IT - Software</t>
        </is>
      </c>
      <c r="D158" s="13" t="n">
        <v>14935</v>
      </c>
      <c r="E158" s="14" t="n">
        <v>55.5</v>
      </c>
      <c r="F158" s="15" t="n">
        <v>0.003</v>
      </c>
      <c r="G158" s="15" t="n"/>
    </row>
    <row r="159">
      <c r="A159" s="12" t="inlineStr">
        <is>
          <t>CCL Products (India) Ltd.</t>
        </is>
      </c>
      <c r="B159" s="30" t="inlineStr">
        <is>
          <t>INE421D01022</t>
        </is>
      </c>
      <c r="C159" s="30" t="inlineStr">
        <is>
          <t>Agricultural Food &amp; other Products</t>
        </is>
      </c>
      <c r="D159" s="13" t="n">
        <v>6382</v>
      </c>
      <c r="E159" s="14" t="n">
        <v>54.87</v>
      </c>
      <c r="F159" s="15" t="n">
        <v>0.0029</v>
      </c>
      <c r="G159" s="15" t="n"/>
    </row>
    <row r="160">
      <c r="A160" s="12" t="inlineStr">
        <is>
          <t>Finolex Cables Ltd.</t>
        </is>
      </c>
      <c r="B160" s="30" t="inlineStr">
        <is>
          <t>INE235A01022</t>
        </is>
      </c>
      <c r="C160" s="30" t="inlineStr">
        <is>
          <t>Industrial Products</t>
        </is>
      </c>
      <c r="D160" s="13" t="n">
        <v>6846</v>
      </c>
      <c r="E160" s="14" t="n">
        <v>53.8</v>
      </c>
      <c r="F160" s="15" t="n">
        <v>0.0029</v>
      </c>
      <c r="G160" s="15" t="n"/>
    </row>
    <row r="161">
      <c r="A161" s="12" t="inlineStr">
        <is>
          <t>Astrazeneca Pharma India Ltd.</t>
        </is>
      </c>
      <c r="B161" s="30" t="inlineStr">
        <is>
          <t>INE203A01020</t>
        </is>
      </c>
      <c r="C161" s="30" t="inlineStr">
        <is>
          <t>Pharmaceuticals &amp; Biotechnology</t>
        </is>
      </c>
      <c r="D161" s="13" t="n">
        <v>557</v>
      </c>
      <c r="E161" s="14" t="n">
        <v>53.22</v>
      </c>
      <c r="F161" s="15" t="n">
        <v>0.0029</v>
      </c>
      <c r="G161" s="15" t="n"/>
    </row>
    <row r="162">
      <c r="A162" s="12" t="inlineStr">
        <is>
          <t>Jubilant Ingrevia Ltd.</t>
        </is>
      </c>
      <c r="B162" s="30" t="inlineStr">
        <is>
          <t>INE0BY001018</t>
        </is>
      </c>
      <c r="C162" s="30" t="inlineStr">
        <is>
          <t>Chemicals &amp; Petrochemicals</t>
        </is>
      </c>
      <c r="D162" s="13" t="n">
        <v>7624</v>
      </c>
      <c r="E162" s="14" t="n">
        <v>52.6</v>
      </c>
      <c r="F162" s="15" t="n">
        <v>0.0028</v>
      </c>
      <c r="G162" s="15" t="n"/>
    </row>
    <row r="163">
      <c r="A163" s="12" t="inlineStr">
        <is>
          <t>LT Foods Ltd.</t>
        </is>
      </c>
      <c r="B163" s="30" t="inlineStr">
        <is>
          <t>INE818H01020</t>
        </is>
      </c>
      <c r="C163" s="30" t="inlineStr">
        <is>
          <t>Agricultural Food &amp; other Products</t>
        </is>
      </c>
      <c r="D163" s="13" t="n">
        <v>12431</v>
      </c>
      <c r="E163" s="14" t="n">
        <v>52.27</v>
      </c>
      <c r="F163" s="15" t="n">
        <v>0.0028</v>
      </c>
      <c r="G163" s="15" t="n"/>
    </row>
    <row r="164">
      <c r="A164" s="12" t="inlineStr">
        <is>
          <t>Ramkrishna Forgings Ltd.</t>
        </is>
      </c>
      <c r="B164" s="30" t="inlineStr">
        <is>
          <t>INE399G01023</t>
        </is>
      </c>
      <c r="C164" s="30" t="inlineStr">
        <is>
          <t>Auto Components</t>
        </is>
      </c>
      <c r="D164" s="13" t="n">
        <v>9298</v>
      </c>
      <c r="E164" s="14" t="n">
        <v>50.49</v>
      </c>
      <c r="F164" s="15" t="n">
        <v>0.0027</v>
      </c>
      <c r="G164" s="15" t="n"/>
    </row>
    <row r="165">
      <c r="A165" s="12" t="inlineStr">
        <is>
          <t>Sun TV Network Ltd.</t>
        </is>
      </c>
      <c r="B165" s="30" t="inlineStr">
        <is>
          <t>INE424H01027</t>
        </is>
      </c>
      <c r="C165" s="30" t="inlineStr">
        <is>
          <t>Entertainment</t>
        </is>
      </c>
      <c r="D165" s="13" t="n">
        <v>8933</v>
      </c>
      <c r="E165" s="14" t="n">
        <v>50.19</v>
      </c>
      <c r="F165" s="15" t="n">
        <v>0.0027</v>
      </c>
      <c r="G165" s="15" t="n"/>
    </row>
    <row r="166">
      <c r="A166" s="12" t="inlineStr">
        <is>
          <t>Indegene Ltd.</t>
        </is>
      </c>
      <c r="B166" s="30" t="inlineStr">
        <is>
          <t>INE065X01017</t>
        </is>
      </c>
      <c r="C166" s="30" t="inlineStr">
        <is>
          <t>Healthcare Services</t>
        </is>
      </c>
      <c r="D166" s="13" t="n">
        <v>9286</v>
      </c>
      <c r="E166" s="14" t="n">
        <v>50.09</v>
      </c>
      <c r="F166" s="15" t="n">
        <v>0.0027</v>
      </c>
      <c r="G166" s="15" t="n"/>
    </row>
    <row r="167">
      <c r="A167" s="12" t="inlineStr">
        <is>
          <t>Engineers India Ltd.</t>
        </is>
      </c>
      <c r="B167" s="30" t="inlineStr">
        <is>
          <t>INE510A01028</t>
        </is>
      </c>
      <c r="C167" s="30" t="inlineStr">
        <is>
          <t>Construction</t>
        </is>
      </c>
      <c r="D167" s="13" t="n">
        <v>24767</v>
      </c>
      <c r="E167" s="14" t="n">
        <v>50.07</v>
      </c>
      <c r="F167" s="15" t="n">
        <v>0.0027</v>
      </c>
      <c r="G167" s="15" t="n"/>
    </row>
    <row r="168">
      <c r="A168" s="12" t="inlineStr">
        <is>
          <t>Aditya Birla Sun Life AMC Ltd.</t>
        </is>
      </c>
      <c r="B168" s="30" t="inlineStr">
        <is>
          <t>INE404A01024</t>
        </is>
      </c>
      <c r="C168" s="30" t="inlineStr">
        <is>
          <t>Capital Markets</t>
        </is>
      </c>
      <c r="D168" s="13" t="n">
        <v>6563</v>
      </c>
      <c r="E168" s="14" t="n">
        <v>50.01</v>
      </c>
      <c r="F168" s="15" t="n">
        <v>0.0027</v>
      </c>
      <c r="G168" s="15" t="n"/>
    </row>
    <row r="169">
      <c r="A169" s="12" t="inlineStr">
        <is>
          <t>Ircon International Ltd.</t>
        </is>
      </c>
      <c r="B169" s="30" t="inlineStr">
        <is>
          <t>INE962Y01021</t>
        </is>
      </c>
      <c r="C169" s="30" t="inlineStr">
        <is>
          <t>Construction</t>
        </is>
      </c>
      <c r="D169" s="13" t="n">
        <v>29464</v>
      </c>
      <c r="E169" s="14" t="n">
        <v>49.98</v>
      </c>
      <c r="F169" s="15" t="n">
        <v>0.0027</v>
      </c>
      <c r="G169" s="15" t="n"/>
    </row>
    <row r="170">
      <c r="A170" s="12" t="inlineStr">
        <is>
          <t>Aadhar Housing Finance Ltd.</t>
        </is>
      </c>
      <c r="B170" s="30" t="inlineStr">
        <is>
          <t>INE883F01010</t>
        </is>
      </c>
      <c r="C170" s="30" t="inlineStr">
        <is>
          <t>Finance</t>
        </is>
      </c>
      <c r="D170" s="13" t="n">
        <v>9546</v>
      </c>
      <c r="E170" s="14" t="n">
        <v>48.67</v>
      </c>
      <c r="F170" s="15" t="n">
        <v>0.0026</v>
      </c>
      <c r="G170" s="15" t="n"/>
    </row>
    <row r="171">
      <c r="A171" s="12" t="inlineStr">
        <is>
          <t>Finolex Industries Ltd.</t>
        </is>
      </c>
      <c r="B171" s="30" t="inlineStr">
        <is>
          <t>INE183A01024</t>
        </is>
      </c>
      <c r="C171" s="30" t="inlineStr">
        <is>
          <t>Industrial Products</t>
        </is>
      </c>
      <c r="D171" s="13" t="n">
        <v>25453</v>
      </c>
      <c r="E171" s="14" t="n">
        <v>47.85</v>
      </c>
      <c r="F171" s="15" t="n">
        <v>0.0026</v>
      </c>
      <c r="G171" s="15" t="n"/>
    </row>
    <row r="172">
      <c r="A172" s="12" t="inlineStr">
        <is>
          <t>Gravita India Ltd.</t>
        </is>
      </c>
      <c r="B172" s="30" t="inlineStr">
        <is>
          <t>INE024L01027</t>
        </is>
      </c>
      <c r="C172" s="30" t="inlineStr">
        <is>
          <t>Minerals &amp; Mining</t>
        </is>
      </c>
      <c r="D172" s="13" t="n">
        <v>2861</v>
      </c>
      <c r="E172" s="14" t="n">
        <v>47.7</v>
      </c>
      <c r="F172" s="15" t="n">
        <v>0.0026</v>
      </c>
      <c r="G172" s="15" t="n"/>
    </row>
    <row r="173">
      <c r="A173" s="12" t="inlineStr">
        <is>
          <t>Balrampur Chini Mills Ltd.</t>
        </is>
      </c>
      <c r="B173" s="30" t="inlineStr">
        <is>
          <t>INE119A01028</t>
        </is>
      </c>
      <c r="C173" s="30" t="inlineStr">
        <is>
          <t>Agricultural Food &amp; other Products</t>
        </is>
      </c>
      <c r="D173" s="13" t="n">
        <v>10380</v>
      </c>
      <c r="E173" s="14" t="n">
        <v>47.64</v>
      </c>
      <c r="F173" s="15" t="n">
        <v>0.0026</v>
      </c>
      <c r="G173" s="15" t="n"/>
    </row>
    <row r="174">
      <c r="A174" s="12" t="inlineStr">
        <is>
          <t>JK Tyre &amp; Industries Ltd.</t>
        </is>
      </c>
      <c r="B174" s="30" t="inlineStr">
        <is>
          <t>INE573A01042</t>
        </is>
      </c>
      <c r="C174" s="30" t="inlineStr">
        <is>
          <t>Auto Components</t>
        </is>
      </c>
      <c r="D174" s="13" t="n">
        <v>10980</v>
      </c>
      <c r="E174" s="14" t="n">
        <v>47.44</v>
      </c>
      <c r="F174" s="15" t="n">
        <v>0.0025</v>
      </c>
      <c r="G174" s="15" t="n"/>
    </row>
    <row r="175">
      <c r="A175" s="12" t="inlineStr">
        <is>
          <t>UTI Asset Management Company Ltd.</t>
        </is>
      </c>
      <c r="B175" s="30" t="inlineStr">
        <is>
          <t>INE094J01016</t>
        </is>
      </c>
      <c r="C175" s="30" t="inlineStr">
        <is>
          <t>Capital Markets</t>
        </is>
      </c>
      <c r="D175" s="13" t="n">
        <v>3763</v>
      </c>
      <c r="E175" s="14" t="n">
        <v>46.95</v>
      </c>
      <c r="F175" s="15" t="n">
        <v>0.0025</v>
      </c>
      <c r="G175" s="15" t="n"/>
    </row>
    <row r="176">
      <c r="A176" s="12" t="inlineStr">
        <is>
          <t>Metropolis Healthcare Ltd.</t>
        </is>
      </c>
      <c r="B176" s="30" t="inlineStr">
        <is>
          <t>INE112L01020</t>
        </is>
      </c>
      <c r="C176" s="30" t="inlineStr">
        <is>
          <t>Healthcare Services</t>
        </is>
      </c>
      <c r="D176" s="13" t="n">
        <v>2350</v>
      </c>
      <c r="E176" s="14" t="n">
        <v>46.3</v>
      </c>
      <c r="F176" s="15" t="n">
        <v>0.0025</v>
      </c>
      <c r="G176" s="15" t="n"/>
    </row>
    <row r="177">
      <c r="A177" s="12" t="inlineStr">
        <is>
          <t>DCM Shriram Ltd.</t>
        </is>
      </c>
      <c r="B177" s="30" t="inlineStr">
        <is>
          <t>INE499A01024</t>
        </is>
      </c>
      <c r="C177" s="30" t="inlineStr">
        <is>
          <t>Diversified</t>
        </is>
      </c>
      <c r="D177" s="13" t="n">
        <v>3576</v>
      </c>
      <c r="E177" s="14" t="n">
        <v>45.82</v>
      </c>
      <c r="F177" s="15" t="n">
        <v>0.0025</v>
      </c>
      <c r="G177" s="15" t="n"/>
    </row>
    <row r="178">
      <c r="A178" s="12" t="inlineStr">
        <is>
          <t>BASF India Ltd.</t>
        </is>
      </c>
      <c r="B178" s="30" t="inlineStr">
        <is>
          <t>INE373A01013</t>
        </is>
      </c>
      <c r="C178" s="30" t="inlineStr">
        <is>
          <t>Chemicals &amp; Petrochemicals</t>
        </is>
      </c>
      <c r="D178" s="13" t="n">
        <v>1031</v>
      </c>
      <c r="E178" s="14" t="n">
        <v>45.49</v>
      </c>
      <c r="F178" s="15" t="n">
        <v>0.0024</v>
      </c>
      <c r="G178" s="15" t="n"/>
    </row>
    <row r="179">
      <c r="A179" s="12" t="inlineStr">
        <is>
          <t>Alembic Pharmaceuticals Ltd.</t>
        </is>
      </c>
      <c r="B179" s="30" t="inlineStr">
        <is>
          <t>INE901L01018</t>
        </is>
      </c>
      <c r="C179" s="30" t="inlineStr">
        <is>
          <t>Pharmaceuticals &amp; Biotechnology</t>
        </is>
      </c>
      <c r="D179" s="13" t="n">
        <v>5047</v>
      </c>
      <c r="E179" s="14" t="n">
        <v>45.29</v>
      </c>
      <c r="F179" s="15" t="n">
        <v>0.0024</v>
      </c>
      <c r="G179" s="15" t="n"/>
    </row>
    <row r="180">
      <c r="A180" s="12" t="inlineStr">
        <is>
          <t>SKF India Ltd.</t>
        </is>
      </c>
      <c r="B180" s="30" t="inlineStr">
        <is>
          <t>INE640A01023</t>
        </is>
      </c>
      <c r="C180" s="30" t="inlineStr">
        <is>
          <t>Auto Components</t>
        </is>
      </c>
      <c r="D180" s="13" t="n">
        <v>2102</v>
      </c>
      <c r="E180" s="14" t="n">
        <v>45</v>
      </c>
      <c r="F180" s="15" t="n">
        <v>0.0024</v>
      </c>
      <c r="G180" s="15" t="n"/>
    </row>
    <row r="181">
      <c r="A181" s="12" t="inlineStr">
        <is>
          <t>HEG Ltd.</t>
        </is>
      </c>
      <c r="B181" s="30" t="inlineStr">
        <is>
          <t>INE545A01024</t>
        </is>
      </c>
      <c r="C181" s="30" t="inlineStr">
        <is>
          <t>Industrial Products</t>
        </is>
      </c>
      <c r="D181" s="13" t="n">
        <v>7608</v>
      </c>
      <c r="E181" s="14" t="n">
        <v>44.96</v>
      </c>
      <c r="F181" s="15" t="n">
        <v>0.0024</v>
      </c>
      <c r="G181" s="15" t="n"/>
    </row>
    <row r="182">
      <c r="A182" s="12" t="inlineStr">
        <is>
          <t>NMDC Steel Ltd.</t>
        </is>
      </c>
      <c r="B182" s="30" t="inlineStr">
        <is>
          <t>INE0NNS01018</t>
        </is>
      </c>
      <c r="C182" s="30" t="inlineStr">
        <is>
          <t>Ferrous Metals</t>
        </is>
      </c>
      <c r="D182" s="13" t="n">
        <v>104177</v>
      </c>
      <c r="E182" s="14" t="n">
        <v>44.85</v>
      </c>
      <c r="F182" s="15" t="n">
        <v>0.0024</v>
      </c>
      <c r="G182" s="15" t="n"/>
    </row>
    <row r="183">
      <c r="A183" s="12" t="inlineStr">
        <is>
          <t>TBO Tek Ltd.</t>
        </is>
      </c>
      <c r="B183" s="30" t="inlineStr">
        <is>
          <t>INE673O01025</t>
        </is>
      </c>
      <c r="C183" s="30" t="inlineStr">
        <is>
          <t>Leisure Services</t>
        </is>
      </c>
      <c r="D183" s="13" t="n">
        <v>3012</v>
      </c>
      <c r="E183" s="14" t="n">
        <v>44.67</v>
      </c>
      <c r="F183" s="15" t="n">
        <v>0.0024</v>
      </c>
      <c r="G183" s="15" t="n"/>
    </row>
    <row r="184">
      <c r="A184" s="12" t="inlineStr">
        <is>
          <t>Elecon Engineering Company Ltd.</t>
        </is>
      </c>
      <c r="B184" s="30" t="inlineStr">
        <is>
          <t>INE205B01031</t>
        </is>
      </c>
      <c r="C184" s="30" t="inlineStr">
        <is>
          <t>Electrical Equipment</t>
        </is>
      </c>
      <c r="D184" s="13" t="n">
        <v>7957</v>
      </c>
      <c r="E184" s="14" t="n">
        <v>44.67</v>
      </c>
      <c r="F184" s="15" t="n">
        <v>0.0024</v>
      </c>
      <c r="G184" s="15" t="n"/>
    </row>
    <row r="185">
      <c r="A185" s="12" t="inlineStr">
        <is>
          <t>Gujarat Mineral Development Corporation Ltd.</t>
        </is>
      </c>
      <c r="B185" s="30" t="inlineStr">
        <is>
          <t>INE131A01031</t>
        </is>
      </c>
      <c r="C185" s="30" t="inlineStr">
        <is>
          <t>Minerals &amp; Mining</t>
        </is>
      </c>
      <c r="D185" s="13" t="n">
        <v>7483</v>
      </c>
      <c r="E185" s="14" t="n">
        <v>44.47</v>
      </c>
      <c r="F185" s="15" t="n">
        <v>0.0024</v>
      </c>
      <c r="G185" s="15" t="n"/>
    </row>
    <row r="186">
      <c r="A186" s="12" t="inlineStr">
        <is>
          <t>Schneider Electric Infrastructure Ltd.</t>
        </is>
      </c>
      <c r="B186" s="30" t="inlineStr">
        <is>
          <t>INE839M01018</t>
        </is>
      </c>
      <c r="C186" s="30" t="inlineStr">
        <is>
          <t>Electrical Equipment</t>
        </is>
      </c>
      <c r="D186" s="13" t="n">
        <v>5289</v>
      </c>
      <c r="E186" s="14" t="n">
        <v>44.24</v>
      </c>
      <c r="F186" s="15" t="n">
        <v>0.0024</v>
      </c>
      <c r="G186" s="15" t="n"/>
    </row>
    <row r="187">
      <c r="A187" s="12" t="inlineStr">
        <is>
          <t>Sarda Energy &amp; Minerals Ltd.</t>
        </is>
      </c>
      <c r="B187" s="30" t="inlineStr">
        <is>
          <t>INE385C01021</t>
        </is>
      </c>
      <c r="C187" s="30" t="inlineStr">
        <is>
          <t>Ferrous Metals</t>
        </is>
      </c>
      <c r="D187" s="13" t="n">
        <v>8312</v>
      </c>
      <c r="E187" s="14" t="n">
        <v>44.01</v>
      </c>
      <c r="F187" s="15" t="n">
        <v>0.0024</v>
      </c>
      <c r="G187" s="15" t="n"/>
    </row>
    <row r="188">
      <c r="A188" s="12" t="inlineStr">
        <is>
          <t>Vijaya Diagnostic Centre Ltd.</t>
        </is>
      </c>
      <c r="B188" s="30" t="inlineStr">
        <is>
          <t>INE043W01024</t>
        </is>
      </c>
      <c r="C188" s="30" t="inlineStr">
        <is>
          <t>Healthcare Services</t>
        </is>
      </c>
      <c r="D188" s="13" t="n">
        <v>4412</v>
      </c>
      <c r="E188" s="14" t="n">
        <v>43.62</v>
      </c>
      <c r="F188" s="15" t="n">
        <v>0.0023</v>
      </c>
      <c r="G188" s="15" t="n"/>
    </row>
    <row r="189">
      <c r="A189" s="12" t="inlineStr">
        <is>
          <t>Concord Biotech Ltd.</t>
        </is>
      </c>
      <c r="B189" s="30" t="inlineStr">
        <is>
          <t>INE338H01029</t>
        </is>
      </c>
      <c r="C189" s="30" t="inlineStr">
        <is>
          <t>Pharmaceuticals &amp; Biotechnology</t>
        </is>
      </c>
      <c r="D189" s="13" t="n">
        <v>2992</v>
      </c>
      <c r="E189" s="14" t="n">
        <v>43.2</v>
      </c>
      <c r="F189" s="15" t="n">
        <v>0.0023</v>
      </c>
      <c r="G189" s="15" t="n"/>
    </row>
    <row r="190">
      <c r="A190" s="12" t="inlineStr">
        <is>
          <t>Transformers And Rectifiers (India) Ltd.</t>
        </is>
      </c>
      <c r="B190" s="30" t="inlineStr">
        <is>
          <t>INE763I01026</t>
        </is>
      </c>
      <c r="C190" s="30" t="inlineStr">
        <is>
          <t>Electrical Equipment</t>
        </is>
      </c>
      <c r="D190" s="13" t="n">
        <v>9687</v>
      </c>
      <c r="E190" s="14" t="n">
        <v>43.15</v>
      </c>
      <c r="F190" s="15" t="n">
        <v>0.0023</v>
      </c>
      <c r="G190" s="15" t="n"/>
    </row>
    <row r="191">
      <c r="A191" s="12" t="inlineStr">
        <is>
          <t>Kirloskar Brothers Ltd.</t>
        </is>
      </c>
      <c r="B191" s="30" t="inlineStr">
        <is>
          <t>INE732A01036</t>
        </is>
      </c>
      <c r="C191" s="30" t="inlineStr">
        <is>
          <t>Industrial Products</t>
        </is>
      </c>
      <c r="D191" s="13" t="n">
        <v>2287</v>
      </c>
      <c r="E191" s="14" t="n">
        <v>42.87</v>
      </c>
      <c r="F191" s="15" t="n">
        <v>0.0023</v>
      </c>
      <c r="G191" s="15" t="n"/>
    </row>
    <row r="192">
      <c r="A192" s="12" t="inlineStr">
        <is>
          <t>The Jammu &amp; Kashmir Bank Ltd.</t>
        </is>
      </c>
      <c r="B192" s="30" t="inlineStr">
        <is>
          <t>INE168A01041</t>
        </is>
      </c>
      <c r="C192" s="30" t="inlineStr">
        <is>
          <t>Banks</t>
        </is>
      </c>
      <c r="D192" s="13" t="n">
        <v>40324</v>
      </c>
      <c r="E192" s="14" t="n">
        <v>42.8</v>
      </c>
      <c r="F192" s="15" t="n">
        <v>0.0023</v>
      </c>
      <c r="G192" s="15" t="n"/>
    </row>
    <row r="193">
      <c r="A193" s="12" t="inlineStr">
        <is>
          <t>Chennai Petroleum Corporation Ltd.</t>
        </is>
      </c>
      <c r="B193" s="30" t="inlineStr">
        <is>
          <t>INE178A01016</t>
        </is>
      </c>
      <c r="C193" s="30" t="inlineStr">
        <is>
          <t>Petroleum Products</t>
        </is>
      </c>
      <c r="D193" s="13" t="n">
        <v>4356</v>
      </c>
      <c r="E193" s="14" t="n">
        <v>42.66</v>
      </c>
      <c r="F193" s="15" t="n">
        <v>0.0023</v>
      </c>
      <c r="G193" s="15" t="n"/>
    </row>
    <row r="194">
      <c r="A194" s="12" t="inlineStr">
        <is>
          <t>Doms Industries Ltd.</t>
        </is>
      </c>
      <c r="B194" s="30" t="inlineStr">
        <is>
          <t>INE321T01012</t>
        </is>
      </c>
      <c r="C194" s="30" t="inlineStr">
        <is>
          <t>Household Products</t>
        </is>
      </c>
      <c r="D194" s="13" t="n">
        <v>1630</v>
      </c>
      <c r="E194" s="14" t="n">
        <v>41.93</v>
      </c>
      <c r="F194" s="15" t="n">
        <v>0.0022</v>
      </c>
      <c r="G194" s="15" t="n"/>
    </row>
    <row r="195">
      <c r="A195" s="12" t="inlineStr">
        <is>
          <t>Niva Bupa Health Insurance Company Ltd.</t>
        </is>
      </c>
      <c r="B195" s="30" t="inlineStr">
        <is>
          <t>INE995S01015</t>
        </is>
      </c>
      <c r="C195" s="30" t="inlineStr">
        <is>
          <t>Insurance</t>
        </is>
      </c>
      <c r="D195" s="13" t="n">
        <v>55744</v>
      </c>
      <c r="E195" s="14" t="n">
        <v>41.84</v>
      </c>
      <c r="F195" s="15" t="n">
        <v>0.0022</v>
      </c>
      <c r="G195" s="15" t="n"/>
    </row>
    <row r="196">
      <c r="A196" s="12" t="inlineStr">
        <is>
          <t>Bikaji Foods International Ltd.</t>
        </is>
      </c>
      <c r="B196" s="30" t="inlineStr">
        <is>
          <t>INE00E101023</t>
        </is>
      </c>
      <c r="C196" s="30" t="inlineStr">
        <is>
          <t>Food Products</t>
        </is>
      </c>
      <c r="D196" s="13" t="n">
        <v>5693</v>
      </c>
      <c r="E196" s="14" t="n">
        <v>41.59</v>
      </c>
      <c r="F196" s="15" t="n">
        <v>0.0022</v>
      </c>
      <c r="G196" s="15" t="n"/>
    </row>
    <row r="197">
      <c r="A197" s="12" t="inlineStr">
        <is>
          <t>R R Kabel Ltd.</t>
        </is>
      </c>
      <c r="B197" s="30" t="inlineStr">
        <is>
          <t>INE777K01022</t>
        </is>
      </c>
      <c r="C197" s="30" t="inlineStr">
        <is>
          <t>Industrial Products</t>
        </is>
      </c>
      <c r="D197" s="13" t="n">
        <v>2941</v>
      </c>
      <c r="E197" s="14" t="n">
        <v>41.53</v>
      </c>
      <c r="F197" s="15" t="n">
        <v>0.0022</v>
      </c>
      <c r="G197" s="15" t="n"/>
    </row>
    <row r="198">
      <c r="A198" s="12" t="inlineStr">
        <is>
          <t>Century Plyboards (India) Ltd.</t>
        </is>
      </c>
      <c r="B198" s="30" t="inlineStr">
        <is>
          <t>INE348B01021</t>
        </is>
      </c>
      <c r="C198" s="30" t="inlineStr">
        <is>
          <t>Consumer Durables</t>
        </is>
      </c>
      <c r="D198" s="13" t="n">
        <v>5492</v>
      </c>
      <c r="E198" s="14" t="n">
        <v>41.43</v>
      </c>
      <c r="F198" s="15" t="n">
        <v>0.0022</v>
      </c>
      <c r="G198" s="15" t="n"/>
    </row>
    <row r="199">
      <c r="A199" s="12" t="inlineStr">
        <is>
          <t>Action Construction Equipment Ltd.</t>
        </is>
      </c>
      <c r="B199" s="30" t="inlineStr">
        <is>
          <t>INE731H01025</t>
        </is>
      </c>
      <c r="C199" s="30" t="inlineStr">
        <is>
          <t>Agricultural, Commercial &amp; Construction Vehicles</t>
        </is>
      </c>
      <c r="D199" s="13" t="n">
        <v>3722</v>
      </c>
      <c r="E199" s="14" t="n">
        <v>40.98</v>
      </c>
      <c r="F199" s="15" t="n">
        <v>0.0022</v>
      </c>
      <c r="G199" s="15" t="n"/>
    </row>
    <row r="200">
      <c r="A200" s="12" t="inlineStr">
        <is>
          <t>Minda Corporation Ltd.</t>
        </is>
      </c>
      <c r="B200" s="30" t="inlineStr">
        <is>
          <t>INE842C01021</t>
        </is>
      </c>
      <c r="C200" s="30" t="inlineStr">
        <is>
          <t>Auto Components</t>
        </is>
      </c>
      <c r="D200" s="13" t="n">
        <v>7259</v>
      </c>
      <c r="E200" s="14" t="n">
        <v>40.92</v>
      </c>
      <c r="F200" s="15" t="n">
        <v>0.0022</v>
      </c>
      <c r="G200" s="15" t="n"/>
    </row>
    <row r="201">
      <c r="A201" s="12" t="inlineStr">
        <is>
          <t>Vardhman Textiles Ltd.</t>
        </is>
      </c>
      <c r="B201" s="30" t="inlineStr">
        <is>
          <t>INE825A01020</t>
        </is>
      </c>
      <c r="C201" s="30" t="inlineStr">
        <is>
          <t>Textiles &amp; Apparels</t>
        </is>
      </c>
      <c r="D201" s="13" t="n">
        <v>9267</v>
      </c>
      <c r="E201" s="14" t="n">
        <v>40.41</v>
      </c>
      <c r="F201" s="15" t="n">
        <v>0.0022</v>
      </c>
      <c r="G201" s="15" t="n"/>
    </row>
    <row r="202">
      <c r="A202" s="12" t="inlineStr">
        <is>
          <t>Aditya Birla Fashion and Retail Ltd.</t>
        </is>
      </c>
      <c r="B202" s="30" t="inlineStr">
        <is>
          <t>INE647O01011</t>
        </is>
      </c>
      <c r="C202" s="30" t="inlineStr">
        <is>
          <t>Retailing</t>
        </is>
      </c>
      <c r="D202" s="13" t="n">
        <v>49122</v>
      </c>
      <c r="E202" s="14" t="n">
        <v>40.1</v>
      </c>
      <c r="F202" s="15" t="n">
        <v>0.0022</v>
      </c>
      <c r="G202" s="15" t="n"/>
    </row>
    <row r="203">
      <c r="A203" s="12" t="inlineStr">
        <is>
          <t>Shipping Corporation Of India Ltd.</t>
        </is>
      </c>
      <c r="B203" s="30" t="inlineStr">
        <is>
          <t>INE109A01011</t>
        </is>
      </c>
      <c r="C203" s="30" t="inlineStr">
        <is>
          <t>Transport Services</t>
        </is>
      </c>
      <c r="D203" s="13" t="n">
        <v>15291</v>
      </c>
      <c r="E203" s="14" t="n">
        <v>39.71</v>
      </c>
      <c r="F203" s="15" t="n">
        <v>0.0021</v>
      </c>
      <c r="G203" s="15" t="n"/>
    </row>
    <row r="204">
      <c r="A204" s="12" t="inlineStr">
        <is>
          <t>Jupiter Wagons Ltd.</t>
        </is>
      </c>
      <c r="B204" s="30" t="inlineStr">
        <is>
          <t>INE209L01016</t>
        </is>
      </c>
      <c r="C204" s="30" t="inlineStr">
        <is>
          <t>Industrial Manufacturing</t>
        </is>
      </c>
      <c r="D204" s="13" t="n">
        <v>12276</v>
      </c>
      <c r="E204" s="14" t="n">
        <v>39.61</v>
      </c>
      <c r="F204" s="15" t="n">
        <v>0.0021</v>
      </c>
      <c r="G204" s="15" t="n"/>
    </row>
    <row r="205">
      <c r="A205" s="12" t="inlineStr">
        <is>
          <t>Tejas Networks Ltd.</t>
        </is>
      </c>
      <c r="B205" s="30" t="inlineStr">
        <is>
          <t>INE010J01012</t>
        </is>
      </c>
      <c r="C205" s="30" t="inlineStr">
        <is>
          <t>Telecom - Equipment &amp; Accessories</t>
        </is>
      </c>
      <c r="D205" s="13" t="n">
        <v>7316</v>
      </c>
      <c r="E205" s="14" t="n">
        <v>39.03</v>
      </c>
      <c r="F205" s="15" t="n">
        <v>0.0021</v>
      </c>
      <c r="G205" s="15" t="n"/>
    </row>
    <row r="206">
      <c r="A206" s="12" t="inlineStr">
        <is>
          <t>Jyothy Labs Ltd.</t>
        </is>
      </c>
      <c r="B206" s="30" t="inlineStr">
        <is>
          <t>INE668F01031</t>
        </is>
      </c>
      <c r="C206" s="30" t="inlineStr">
        <is>
          <t>Household Products</t>
        </is>
      </c>
      <c r="D206" s="13" t="n">
        <v>12308</v>
      </c>
      <c r="E206" s="14" t="n">
        <v>38.71</v>
      </c>
      <c r="F206" s="15" t="n">
        <v>0.0021</v>
      </c>
      <c r="G206" s="15" t="n"/>
    </row>
    <row r="207">
      <c r="A207" s="12" t="inlineStr">
        <is>
          <t>SBFC Finance Ltd.</t>
        </is>
      </c>
      <c r="B207" s="30" t="inlineStr">
        <is>
          <t>INE423Y01016</t>
        </is>
      </c>
      <c r="C207" s="30" t="inlineStr">
        <is>
          <t>Finance</t>
        </is>
      </c>
      <c r="D207" s="13" t="n">
        <v>33789</v>
      </c>
      <c r="E207" s="14" t="n">
        <v>38.55</v>
      </c>
      <c r="F207" s="15" t="n">
        <v>0.0021</v>
      </c>
      <c r="G207" s="15" t="n"/>
    </row>
    <row r="208">
      <c r="A208" s="12" t="inlineStr">
        <is>
          <t>Signatureglobal (India) Ltd.</t>
        </is>
      </c>
      <c r="B208" s="30" t="inlineStr">
        <is>
          <t>INE903U01023</t>
        </is>
      </c>
      <c r="C208" s="30" t="inlineStr">
        <is>
          <t>Realty</t>
        </is>
      </c>
      <c r="D208" s="13" t="n">
        <v>3543</v>
      </c>
      <c r="E208" s="14" t="n">
        <v>38.42</v>
      </c>
      <c r="F208" s="15" t="n">
        <v>0.0021</v>
      </c>
      <c r="G208" s="15" t="n"/>
    </row>
    <row r="209">
      <c r="A209" s="12" t="inlineStr">
        <is>
          <t>Happiest Minds Technologies Ltd.</t>
        </is>
      </c>
      <c r="B209" s="30" t="inlineStr">
        <is>
          <t>INE419U01012</t>
        </is>
      </c>
      <c r="C209" s="30" t="inlineStr">
        <is>
          <t>IT - Software</t>
        </is>
      </c>
      <c r="D209" s="13" t="n">
        <v>7415</v>
      </c>
      <c r="E209" s="14" t="n">
        <v>38.23</v>
      </c>
      <c r="F209" s="15" t="n">
        <v>0.002</v>
      </c>
      <c r="G209" s="15" t="n"/>
    </row>
    <row r="210">
      <c r="A210" s="12" t="inlineStr">
        <is>
          <t>Praj Industries Ltd.</t>
        </is>
      </c>
      <c r="B210" s="30" t="inlineStr">
        <is>
          <t>INE074A01025</t>
        </is>
      </c>
      <c r="C210" s="30" t="inlineStr">
        <is>
          <t>Industrial Manufacturing</t>
        </is>
      </c>
      <c r="D210" s="13" t="n">
        <v>11152</v>
      </c>
      <c r="E210" s="14" t="n">
        <v>37.65</v>
      </c>
      <c r="F210" s="15" t="n">
        <v>0.002</v>
      </c>
      <c r="G210" s="15" t="n"/>
    </row>
    <row r="211">
      <c r="A211" s="12" t="inlineStr">
        <is>
          <t>Nuvoco Vistas Corporation Ltd.</t>
        </is>
      </c>
      <c r="B211" s="30" t="inlineStr">
        <is>
          <t>INE118D01016</t>
        </is>
      </c>
      <c r="C211" s="30" t="inlineStr">
        <is>
          <t>Cement &amp; Cement Products</t>
        </is>
      </c>
      <c r="D211" s="13" t="n">
        <v>9062</v>
      </c>
      <c r="E211" s="14" t="n">
        <v>37.58</v>
      </c>
      <c r="F211" s="15" t="n">
        <v>0.002</v>
      </c>
      <c r="G211" s="15" t="n"/>
    </row>
    <row r="212">
      <c r="A212" s="12" t="inlineStr">
        <is>
          <t>Graphite India Ltd.</t>
        </is>
      </c>
      <c r="B212" s="30" t="inlineStr">
        <is>
          <t>INE371A01025</t>
        </is>
      </c>
      <c r="C212" s="30" t="inlineStr">
        <is>
          <t>Industrial Products</t>
        </is>
      </c>
      <c r="D212" s="13" t="n">
        <v>6030</v>
      </c>
      <c r="E212" s="14" t="n">
        <v>37.58</v>
      </c>
      <c r="F212" s="15" t="n">
        <v>0.002</v>
      </c>
      <c r="G212" s="15" t="n"/>
    </row>
    <row r="213">
      <c r="A213" s="12" t="inlineStr">
        <is>
          <t>KSB Ltd.</t>
        </is>
      </c>
      <c r="B213" s="30" t="inlineStr">
        <is>
          <t>INE999A01023</t>
        </is>
      </c>
      <c r="C213" s="30" t="inlineStr">
        <is>
          <t>Industrial Products</t>
        </is>
      </c>
      <c r="D213" s="13" t="n">
        <v>4740</v>
      </c>
      <c r="E213" s="14" t="n">
        <v>37.48</v>
      </c>
      <c r="F213" s="15" t="n">
        <v>0.002</v>
      </c>
      <c r="G213" s="15" t="n"/>
    </row>
    <row r="214">
      <c r="A214" s="12" t="inlineStr">
        <is>
          <t>Welspun Living Ltd.</t>
        </is>
      </c>
      <c r="B214" s="30" t="inlineStr">
        <is>
          <t>INE192B01031</t>
        </is>
      </c>
      <c r="C214" s="30" t="inlineStr">
        <is>
          <t>Textiles &amp; Apparels</t>
        </is>
      </c>
      <c r="D214" s="13" t="n">
        <v>28732</v>
      </c>
      <c r="E214" s="14" t="n">
        <v>37.25</v>
      </c>
      <c r="F214" s="15" t="n">
        <v>0.002</v>
      </c>
      <c r="G214" s="15" t="n"/>
    </row>
    <row r="215">
      <c r="A215" s="12" t="inlineStr">
        <is>
          <t>Caplin Point Laboratories Ltd.</t>
        </is>
      </c>
      <c r="B215" s="30" t="inlineStr">
        <is>
          <t>INE475E01026</t>
        </is>
      </c>
      <c r="C215" s="30" t="inlineStr">
        <is>
          <t>Pharmaceuticals &amp; Biotechnology</t>
        </is>
      </c>
      <c r="D215" s="13" t="n">
        <v>1825</v>
      </c>
      <c r="E215" s="14" t="n">
        <v>37.1</v>
      </c>
      <c r="F215" s="15" t="n">
        <v>0.002</v>
      </c>
      <c r="G215" s="15" t="n"/>
    </row>
    <row r="216">
      <c r="A216" s="12" t="inlineStr">
        <is>
          <t>Jindal Saw Ltd.</t>
        </is>
      </c>
      <c r="B216" s="30" t="inlineStr">
        <is>
          <t>INE324A01032</t>
        </is>
      </c>
      <c r="C216" s="30" t="inlineStr">
        <is>
          <t>Industrial Products</t>
        </is>
      </c>
      <c r="D216" s="13" t="n">
        <v>21009</v>
      </c>
      <c r="E216" s="14" t="n">
        <v>36.82</v>
      </c>
      <c r="F216" s="15" t="n">
        <v>0.002</v>
      </c>
      <c r="G216" s="15" t="n"/>
    </row>
    <row r="217">
      <c r="A217" s="12" t="inlineStr">
        <is>
          <t>Vedant Fashions Ltd.</t>
        </is>
      </c>
      <c r="B217" s="30" t="inlineStr">
        <is>
          <t>INE825V01034</t>
        </is>
      </c>
      <c r="C217" s="30" t="inlineStr">
        <is>
          <t>Retailing</t>
        </is>
      </c>
      <c r="D217" s="13" t="n">
        <v>5519</v>
      </c>
      <c r="E217" s="14" t="n">
        <v>35.64</v>
      </c>
      <c r="F217" s="15" t="n">
        <v>0.0019</v>
      </c>
      <c r="G217" s="15" t="n"/>
    </row>
    <row r="218">
      <c r="A218" s="12" t="inlineStr">
        <is>
          <t>Honasa Consumer Ltd.</t>
        </is>
      </c>
      <c r="B218" s="30" t="inlineStr">
        <is>
          <t>INE0J5401028</t>
        </is>
      </c>
      <c r="C218" s="30" t="inlineStr">
        <is>
          <t>Personal Products</t>
        </is>
      </c>
      <c r="D218" s="13" t="n">
        <v>12450</v>
      </c>
      <c r="E218" s="14" t="n">
        <v>35.4</v>
      </c>
      <c r="F218" s="15" t="n">
        <v>0.0019</v>
      </c>
      <c r="G218" s="15" t="n"/>
    </row>
    <row r="219">
      <c r="A219" s="12" t="inlineStr">
        <is>
          <t>Blue Dart Express Ltd.</t>
        </is>
      </c>
      <c r="B219" s="30" t="inlineStr">
        <is>
          <t>INE233B01017</t>
        </is>
      </c>
      <c r="C219" s="30" t="inlineStr">
        <is>
          <t>Transport Services</t>
        </is>
      </c>
      <c r="D219" s="13" t="n">
        <v>535</v>
      </c>
      <c r="E219" s="14" t="n">
        <v>35.16</v>
      </c>
      <c r="F219" s="15" t="n">
        <v>0.0019</v>
      </c>
      <c r="G219" s="15" t="n"/>
    </row>
    <row r="220">
      <c r="A220" s="12" t="inlineStr">
        <is>
          <t>Dr Agarwal's Health Care Ltd.</t>
        </is>
      </c>
      <c r="B220" s="30" t="inlineStr">
        <is>
          <t>INE943P01029</t>
        </is>
      </c>
      <c r="C220" s="30" t="inlineStr">
        <is>
          <t>Healthcare Services</t>
        </is>
      </c>
      <c r="D220" s="13" t="n">
        <v>6939</v>
      </c>
      <c r="E220" s="14" t="n">
        <v>35.13</v>
      </c>
      <c r="F220" s="15" t="n">
        <v>0.0019</v>
      </c>
      <c r="G220" s="15" t="n"/>
    </row>
    <row r="221">
      <c r="A221" s="12" t="inlineStr">
        <is>
          <t>Central Bank of India</t>
        </is>
      </c>
      <c r="B221" s="30" t="inlineStr">
        <is>
          <t>INE483A01010</t>
        </is>
      </c>
      <c r="C221" s="30" t="inlineStr">
        <is>
          <t>Banks</t>
        </is>
      </c>
      <c r="D221" s="13" t="n">
        <v>88047</v>
      </c>
      <c r="E221" s="14" t="n">
        <v>34.76</v>
      </c>
      <c r="F221" s="15" t="n">
        <v>0.0019</v>
      </c>
      <c r="G221" s="15" t="n"/>
    </row>
    <row r="222">
      <c r="A222" s="12" t="inlineStr">
        <is>
          <t>IFCI Ltd.</t>
        </is>
      </c>
      <c r="B222" s="30" t="inlineStr">
        <is>
          <t>INE039A01010</t>
        </is>
      </c>
      <c r="C222" s="30" t="inlineStr">
        <is>
          <t>Finance</t>
        </is>
      </c>
      <c r="D222" s="13" t="n">
        <v>59504</v>
      </c>
      <c r="E222" s="14" t="n">
        <v>34.48</v>
      </c>
      <c r="F222" s="15" t="n">
        <v>0.0018</v>
      </c>
      <c r="G222" s="15" t="n"/>
    </row>
    <row r="223">
      <c r="A223" s="12" t="inlineStr">
        <is>
          <t>BLS International Services Ltd.</t>
        </is>
      </c>
      <c r="B223" s="30" t="inlineStr">
        <is>
          <t>INE153T01027</t>
        </is>
      </c>
      <c r="C223" s="30" t="inlineStr">
        <is>
          <t>Leisure Services</t>
        </is>
      </c>
      <c r="D223" s="13" t="n">
        <v>10956</v>
      </c>
      <c r="E223" s="14" t="n">
        <v>34.47</v>
      </c>
      <c r="F223" s="15" t="n">
        <v>0.0018</v>
      </c>
      <c r="G223" s="15" t="n"/>
    </row>
    <row r="224">
      <c r="A224" s="12" t="inlineStr">
        <is>
          <t>Valor Estate Ltd.</t>
        </is>
      </c>
      <c r="B224" s="30" t="inlineStr">
        <is>
          <t>INE879I01012</t>
        </is>
      </c>
      <c r="C224" s="30" t="inlineStr">
        <is>
          <t>Leisure Services</t>
        </is>
      </c>
      <c r="D224" s="13" t="n">
        <v>22126</v>
      </c>
      <c r="E224" s="14" t="n">
        <v>32.94</v>
      </c>
      <c r="F224" s="15" t="n">
        <v>0.0018</v>
      </c>
      <c r="G224" s="15" t="n"/>
    </row>
    <row r="225">
      <c r="A225" s="12" t="inlineStr">
        <is>
          <t>Cera Sanitaryware Ltd.</t>
        </is>
      </c>
      <c r="B225" s="30" t="inlineStr">
        <is>
          <t>INE739E01017</t>
        </is>
      </c>
      <c r="C225" s="30" t="inlineStr">
        <is>
          <t>Consumer Durables</t>
        </is>
      </c>
      <c r="D225" s="13" t="n">
        <v>522</v>
      </c>
      <c r="E225" s="14" t="n">
        <v>32.5</v>
      </c>
      <c r="F225" s="15" t="n">
        <v>0.0017</v>
      </c>
      <c r="G225" s="15" t="n"/>
    </row>
    <row r="226">
      <c r="A226" s="12" t="inlineStr">
        <is>
          <t>Trident Ltd.</t>
        </is>
      </c>
      <c r="B226" s="30" t="inlineStr">
        <is>
          <t>INE064C01022</t>
        </is>
      </c>
      <c r="C226" s="30" t="inlineStr">
        <is>
          <t>Textiles &amp; Apparels</t>
        </is>
      </c>
      <c r="D226" s="13" t="n">
        <v>112954</v>
      </c>
      <c r="E226" s="14" t="n">
        <v>32.34</v>
      </c>
      <c r="F226" s="15" t="n">
        <v>0.0017</v>
      </c>
      <c r="G226" s="15" t="n"/>
    </row>
    <row r="227">
      <c r="A227" s="12" t="inlineStr">
        <is>
          <t>International Gemmological Inst Ind Ltd.</t>
        </is>
      </c>
      <c r="B227" s="30" t="inlineStr">
        <is>
          <t>INE0Q9301021</t>
        </is>
      </c>
      <c r="C227" s="30" t="inlineStr">
        <is>
          <t>Commercial Services &amp; Supplies</t>
        </is>
      </c>
      <c r="D227" s="13" t="n">
        <v>9188</v>
      </c>
      <c r="E227" s="14" t="n">
        <v>31.03</v>
      </c>
      <c r="F227" s="15" t="n">
        <v>0.0017</v>
      </c>
      <c r="G227" s="15" t="n"/>
    </row>
    <row r="228">
      <c r="A228" s="12" t="inlineStr">
        <is>
          <t>Bombay Burmah Trading Corporation Ltd.</t>
        </is>
      </c>
      <c r="B228" s="30" t="inlineStr">
        <is>
          <t>INE050A01025</t>
        </is>
      </c>
      <c r="C228" s="30" t="inlineStr">
        <is>
          <t>Food Products</t>
        </is>
      </c>
      <c r="D228" s="13" t="n">
        <v>1566</v>
      </c>
      <c r="E228" s="14" t="n">
        <v>31.02</v>
      </c>
      <c r="F228" s="15" t="n">
        <v>0.0017</v>
      </c>
      <c r="G228" s="15" t="n"/>
    </row>
    <row r="229">
      <c r="A229" s="12" t="inlineStr">
        <is>
          <t>Saregama India Ltd.</t>
        </is>
      </c>
      <c r="B229" s="30" t="inlineStr">
        <is>
          <t>INE979A01025</t>
        </is>
      </c>
      <c r="C229" s="30" t="inlineStr">
        <is>
          <t>Entertainment</t>
        </is>
      </c>
      <c r="D229" s="13" t="n">
        <v>6772</v>
      </c>
      <c r="E229" s="14" t="n">
        <v>30.81</v>
      </c>
      <c r="F229" s="15" t="n">
        <v>0.0017</v>
      </c>
      <c r="G229" s="15" t="n"/>
    </row>
    <row r="230">
      <c r="A230" s="12" t="inlineStr">
        <is>
          <t>Emcure Pharmaceuticals Ltd.</t>
        </is>
      </c>
      <c r="B230" s="30" t="inlineStr">
        <is>
          <t>INE168P01015</t>
        </is>
      </c>
      <c r="C230" s="30" t="inlineStr">
        <is>
          <t>Pharmaceuticals &amp; Biotechnology</t>
        </is>
      </c>
      <c r="D230" s="13" t="n">
        <v>2271</v>
      </c>
      <c r="E230" s="14" t="n">
        <v>29.95</v>
      </c>
      <c r="F230" s="15" t="n">
        <v>0.0016</v>
      </c>
      <c r="G230" s="15" t="n"/>
    </row>
    <row r="231">
      <c r="A231" s="12" t="inlineStr">
        <is>
          <t>RITES LTD.</t>
        </is>
      </c>
      <c r="B231" s="30" t="inlineStr">
        <is>
          <t>INE320J01015</t>
        </is>
      </c>
      <c r="C231" s="30" t="inlineStr">
        <is>
          <t>Construction</t>
        </is>
      </c>
      <c r="D231" s="13" t="n">
        <v>12114</v>
      </c>
      <c r="E231" s="14" t="n">
        <v>29.74</v>
      </c>
      <c r="F231" s="15" t="n">
        <v>0.0016</v>
      </c>
      <c r="G231" s="15" t="n"/>
    </row>
    <row r="232">
      <c r="A232" s="12" t="inlineStr">
        <is>
          <t>Latent View Analytics Ltd.</t>
        </is>
      </c>
      <c r="B232" s="30" t="inlineStr">
        <is>
          <t>INE0I7C01011</t>
        </is>
      </c>
      <c r="C232" s="30" t="inlineStr">
        <is>
          <t>IT - Software</t>
        </is>
      </c>
      <c r="D232" s="13" t="n">
        <v>6504</v>
      </c>
      <c r="E232" s="14" t="n">
        <v>29.16</v>
      </c>
      <c r="F232" s="15" t="n">
        <v>0.0016</v>
      </c>
      <c r="G232" s="15" t="n"/>
    </row>
    <row r="233">
      <c r="A233" s="12" t="inlineStr">
        <is>
          <t>RailTel Corporation of India Ltd.</t>
        </is>
      </c>
      <c r="B233" s="30" t="inlineStr">
        <is>
          <t>INE0DD101019</t>
        </is>
      </c>
      <c r="C233" s="30" t="inlineStr">
        <is>
          <t>Telecom - Services</t>
        </is>
      </c>
      <c r="D233" s="13" t="n">
        <v>7902</v>
      </c>
      <c r="E233" s="14" t="n">
        <v>29.09</v>
      </c>
      <c r="F233" s="15" t="n">
        <v>0.0016</v>
      </c>
      <c r="G233" s="15" t="n"/>
    </row>
    <row r="234">
      <c r="A234" s="12" t="inlineStr">
        <is>
          <t>Aegis Vopak Terminals Ltd.</t>
        </is>
      </c>
      <c r="B234" s="30" t="inlineStr">
        <is>
          <t>INE0INX01018</t>
        </is>
      </c>
      <c r="C234" s="30" t="inlineStr">
        <is>
          <t>Oil</t>
        </is>
      </c>
      <c r="D234" s="13" t="n">
        <v>10206</v>
      </c>
      <c r="E234" s="14" t="n">
        <v>28.47</v>
      </c>
      <c r="F234" s="15" t="n">
        <v>0.0015</v>
      </c>
      <c r="G234" s="15" t="n"/>
    </row>
    <row r="235">
      <c r="A235" s="12" t="inlineStr">
        <is>
          <t>ITI Ltd.</t>
        </is>
      </c>
      <c r="B235" s="30" t="inlineStr">
        <is>
          <t>INE248A01017</t>
        </is>
      </c>
      <c r="C235" s="30" t="inlineStr">
        <is>
          <t>Telecom - Equipment &amp; Accessories</t>
        </is>
      </c>
      <c r="D235" s="13" t="n">
        <v>8690</v>
      </c>
      <c r="E235" s="14" t="n">
        <v>28.22</v>
      </c>
      <c r="F235" s="15" t="n">
        <v>0.0015</v>
      </c>
      <c r="G235" s="15" t="n"/>
    </row>
    <row r="236">
      <c r="A236" s="12" t="inlineStr">
        <is>
          <t>C.E. Info Systems Ltd.</t>
        </is>
      </c>
      <c r="B236" s="30" t="inlineStr">
        <is>
          <t>INE0BV301023</t>
        </is>
      </c>
      <c r="C236" s="30" t="inlineStr">
        <is>
          <t>IT - Software</t>
        </is>
      </c>
      <c r="D236" s="13" t="n">
        <v>1544</v>
      </c>
      <c r="E236" s="14" t="n">
        <v>28.09</v>
      </c>
      <c r="F236" s="15" t="n">
        <v>0.0015</v>
      </c>
      <c r="G236" s="15" t="n"/>
    </row>
    <row r="237">
      <c r="A237" s="12" t="inlineStr">
        <is>
          <t>Triveni Engineering &amp; Industries Ltd.</t>
        </is>
      </c>
      <c r="B237" s="30" t="inlineStr">
        <is>
          <t>INE256C01024</t>
        </is>
      </c>
      <c r="C237" s="30" t="inlineStr">
        <is>
          <t>Agricultural Food &amp; other Products</t>
        </is>
      </c>
      <c r="D237" s="13" t="n">
        <v>7733</v>
      </c>
      <c r="E237" s="14" t="n">
        <v>27.61</v>
      </c>
      <c r="F237" s="15" t="n">
        <v>0.0015</v>
      </c>
      <c r="G237" s="15" t="n"/>
    </row>
    <row r="238">
      <c r="A238" s="12" t="inlineStr">
        <is>
          <t>Mangalore Refinery &amp; Petrochemicals Ltd.</t>
        </is>
      </c>
      <c r="B238" s="30" t="inlineStr">
        <is>
          <t>INE103A01014</t>
        </is>
      </c>
      <c r="C238" s="30" t="inlineStr">
        <is>
          <t>Petroleum Products</t>
        </is>
      </c>
      <c r="D238" s="13" t="n">
        <v>16143</v>
      </c>
      <c r="E238" s="14" t="n">
        <v>26.86</v>
      </c>
      <c r="F238" s="15" t="n">
        <v>0.0014</v>
      </c>
      <c r="G238" s="15" t="n"/>
    </row>
    <row r="239">
      <c r="A239" s="12" t="inlineStr">
        <is>
          <t>Akzo Nobel India Ltd.</t>
        </is>
      </c>
      <c r="B239" s="30" t="inlineStr">
        <is>
          <t>INE133A01011</t>
        </is>
      </c>
      <c r="C239" s="30" t="inlineStr">
        <is>
          <t>Consumer Durables</t>
        </is>
      </c>
      <c r="D239" s="13" t="n">
        <v>818</v>
      </c>
      <c r="E239" s="14" t="n">
        <v>26.52</v>
      </c>
      <c r="F239" s="15" t="n">
        <v>0.0014</v>
      </c>
      <c r="G239" s="15" t="n"/>
    </row>
    <row r="240">
      <c r="A240" s="12" t="inlineStr">
        <is>
          <t>Godrej Agrovet Ltd.</t>
        </is>
      </c>
      <c r="B240" s="30" t="inlineStr">
        <is>
          <t>INE850D01014</t>
        </is>
      </c>
      <c r="C240" s="30" t="inlineStr">
        <is>
          <t>Food Products</t>
        </is>
      </c>
      <c r="D240" s="13" t="n">
        <v>3964</v>
      </c>
      <c r="E240" s="14" t="n">
        <v>26.29</v>
      </c>
      <c r="F240" s="15" t="n">
        <v>0.0014</v>
      </c>
      <c r="G240" s="15" t="n"/>
    </row>
    <row r="241">
      <c r="A241" s="12" t="inlineStr">
        <is>
          <t>RHI Magnesita India Ltd.</t>
        </is>
      </c>
      <c r="B241" s="30" t="inlineStr">
        <is>
          <t>INE743M01012</t>
        </is>
      </c>
      <c r="C241" s="30" t="inlineStr">
        <is>
          <t>Industrial Products</t>
        </is>
      </c>
      <c r="D241" s="13" t="n">
        <v>5481</v>
      </c>
      <c r="E241" s="14" t="n">
        <v>26.13</v>
      </c>
      <c r="F241" s="15" t="n">
        <v>0.0014</v>
      </c>
      <c r="G241" s="15" t="n"/>
    </row>
    <row r="242">
      <c r="A242" s="12" t="inlineStr">
        <is>
          <t>Acme Solar Holdings Ltd.</t>
        </is>
      </c>
      <c r="B242" s="30" t="inlineStr">
        <is>
          <t>INE622W01025</t>
        </is>
      </c>
      <c r="C242" s="30" t="inlineStr">
        <is>
          <t>Power</t>
        </is>
      </c>
      <c r="D242" s="13" t="n">
        <v>9099</v>
      </c>
      <c r="E242" s="14" t="n">
        <v>25.64</v>
      </c>
      <c r="F242" s="15" t="n">
        <v>0.0014</v>
      </c>
      <c r="G242" s="15" t="n"/>
    </row>
    <row r="243">
      <c r="A243" s="12" t="inlineStr">
        <is>
          <t>Tata Teleservices (Maharashtra) Ltd.</t>
        </is>
      </c>
      <c r="B243" s="30" t="inlineStr">
        <is>
          <t>INE517B01013</t>
        </is>
      </c>
      <c r="C243" s="30" t="inlineStr">
        <is>
          <t>Telecom - Services</t>
        </is>
      </c>
      <c r="D243" s="13" t="n">
        <v>45447</v>
      </c>
      <c r="E243" s="14" t="n">
        <v>24.8</v>
      </c>
      <c r="F243" s="15" t="n">
        <v>0.0013</v>
      </c>
      <c r="G243" s="15" t="n"/>
    </row>
    <row r="244">
      <c r="A244" s="12" t="inlineStr">
        <is>
          <t>Leela Palaces Hotels &amp; Resorts Ltd.</t>
        </is>
      </c>
      <c r="B244" s="30" t="inlineStr">
        <is>
          <t>INE0AQ201015</t>
        </is>
      </c>
      <c r="C244" s="30" t="inlineStr">
        <is>
          <t>Leisure Services</t>
        </is>
      </c>
      <c r="D244" s="13" t="n">
        <v>5654</v>
      </c>
      <c r="E244" s="14" t="n">
        <v>24.52</v>
      </c>
      <c r="F244" s="15" t="n">
        <v>0.0013</v>
      </c>
      <c r="G244" s="15" t="n"/>
    </row>
    <row r="245">
      <c r="A245" s="12" t="inlineStr">
        <is>
          <t>Jbm Auto Ltd.</t>
        </is>
      </c>
      <c r="B245" s="30" t="inlineStr">
        <is>
          <t>INE927D01051</t>
        </is>
      </c>
      <c r="C245" s="30" t="inlineStr">
        <is>
          <t>Auto Components</t>
        </is>
      </c>
      <c r="D245" s="13" t="n">
        <v>3646</v>
      </c>
      <c r="E245" s="14" t="n">
        <v>24.25</v>
      </c>
      <c r="F245" s="15" t="n">
        <v>0.0013</v>
      </c>
      <c r="G245" s="15" t="n"/>
    </row>
    <row r="246">
      <c r="A246" s="12" t="inlineStr">
        <is>
          <t>INOX INDIA LIMITED</t>
        </is>
      </c>
      <c r="B246" s="30" t="inlineStr">
        <is>
          <t>INE616N01034</t>
        </is>
      </c>
      <c r="C246" s="30" t="inlineStr">
        <is>
          <t>Industrial Products</t>
        </is>
      </c>
      <c r="D246" s="13" t="n">
        <v>2036</v>
      </c>
      <c r="E246" s="14" t="n">
        <v>24.17</v>
      </c>
      <c r="F246" s="15" t="n">
        <v>0.0013</v>
      </c>
      <c r="G246" s="15" t="n"/>
    </row>
    <row r="247">
      <c r="A247" s="12" t="inlineStr">
        <is>
          <t>Alkyl Amines Chemicals Ltd.</t>
        </is>
      </c>
      <c r="B247" s="30" t="inlineStr">
        <is>
          <t>INE150B01039</t>
        </is>
      </c>
      <c r="C247" s="30" t="inlineStr">
        <is>
          <t>Chemicals &amp; Petrochemicals</t>
        </is>
      </c>
      <c r="D247" s="13" t="n">
        <v>1253</v>
      </c>
      <c r="E247" s="14" t="n">
        <v>23.31</v>
      </c>
      <c r="F247" s="15" t="n">
        <v>0.0012</v>
      </c>
      <c r="G247" s="15" t="n"/>
    </row>
    <row r="248">
      <c r="A248" s="12" t="inlineStr">
        <is>
          <t>Campus Activewear Ltd.</t>
        </is>
      </c>
      <c r="B248" s="30" t="inlineStr">
        <is>
          <t>INE278Y01022</t>
        </is>
      </c>
      <c r="C248" s="30" t="inlineStr">
        <is>
          <t>Consumer Durables</t>
        </is>
      </c>
      <c r="D248" s="13" t="n">
        <v>7720</v>
      </c>
      <c r="E248" s="14" t="n">
        <v>21.6</v>
      </c>
      <c r="F248" s="15" t="n">
        <v>0.0012</v>
      </c>
      <c r="G248" s="15" t="n"/>
    </row>
    <row r="249">
      <c r="A249" s="12" t="inlineStr">
        <is>
          <t>Maharashtra Seamless Ltd.</t>
        </is>
      </c>
      <c r="B249" s="30" t="inlineStr">
        <is>
          <t>INE271B01025</t>
        </is>
      </c>
      <c r="C249" s="30" t="inlineStr">
        <is>
          <t>Industrial Products</t>
        </is>
      </c>
      <c r="D249" s="13" t="n">
        <v>3683</v>
      </c>
      <c r="E249" s="14" t="n">
        <v>20.92</v>
      </c>
      <c r="F249" s="15" t="n">
        <v>0.0011</v>
      </c>
      <c r="G249" s="15" t="n"/>
    </row>
    <row r="250">
      <c r="A250" s="12" t="inlineStr">
        <is>
          <t>Blue Jet Healthcare Ltd.</t>
        </is>
      </c>
      <c r="B250" s="30" t="inlineStr">
        <is>
          <t>INE0KBH01020</t>
        </is>
      </c>
      <c r="C250" s="30" t="inlineStr">
        <is>
          <t>Pharmaceuticals &amp; Biotechnology</t>
        </is>
      </c>
      <c r="D250" s="13" t="n">
        <v>3175</v>
      </c>
      <c r="E250" s="14" t="n">
        <v>20.84</v>
      </c>
      <c r="F250" s="15" t="n">
        <v>0.0011</v>
      </c>
      <c r="G250" s="15" t="n"/>
    </row>
    <row r="251">
      <c r="A251" s="12" t="inlineStr">
        <is>
          <t>Clean Science and Technology Ltd.</t>
        </is>
      </c>
      <c r="B251" s="30" t="inlineStr">
        <is>
          <t>INE227W01023</t>
        </is>
      </c>
      <c r="C251" s="30" t="inlineStr">
        <is>
          <t>Chemicals &amp; Petrochemicals</t>
        </is>
      </c>
      <c r="D251" s="13" t="n">
        <v>2035</v>
      </c>
      <c r="E251" s="14" t="n">
        <v>20.53</v>
      </c>
      <c r="F251" s="15" t="n">
        <v>0.0011</v>
      </c>
      <c r="G251" s="15" t="n"/>
    </row>
    <row r="252">
      <c r="A252" s="12" t="inlineStr">
        <is>
          <t>Alok Industries Ltd.</t>
        </is>
      </c>
      <c r="B252" s="30" t="inlineStr">
        <is>
          <t>INE270A01029</t>
        </is>
      </c>
      <c r="C252" s="30" t="inlineStr">
        <is>
          <t>Textiles &amp; Apparels</t>
        </is>
      </c>
      <c r="D252" s="13" t="n">
        <v>112263</v>
      </c>
      <c r="E252" s="14" t="n">
        <v>19.56</v>
      </c>
      <c r="F252" s="15" t="n">
        <v>0.001</v>
      </c>
      <c r="G252" s="15" t="n"/>
    </row>
    <row r="253">
      <c r="A253" s="12" t="inlineStr">
        <is>
          <t>Rashtriya Chemicals and Fertilizers Ltd.</t>
        </is>
      </c>
      <c r="B253" s="30" t="inlineStr">
        <is>
          <t>INE027A01015</t>
        </is>
      </c>
      <c r="C253" s="30" t="inlineStr">
        <is>
          <t>Fertilizers &amp; Agrochemicals</t>
        </is>
      </c>
      <c r="D253" s="13" t="n">
        <v>12486</v>
      </c>
      <c r="E253" s="14" t="n">
        <v>18.64</v>
      </c>
      <c r="F253" s="15" t="n">
        <v>0.001</v>
      </c>
      <c r="G253" s="15" t="n"/>
    </row>
    <row r="254">
      <c r="A254" s="12" t="inlineStr">
        <is>
          <t>The India Cements Ltd.</t>
        </is>
      </c>
      <c r="B254" s="30" t="inlineStr">
        <is>
          <t>INE383A01012</t>
        </is>
      </c>
      <c r="C254" s="30" t="inlineStr">
        <is>
          <t>Cement &amp; Cement Products</t>
        </is>
      </c>
      <c r="D254" s="13" t="n">
        <v>4401</v>
      </c>
      <c r="E254" s="14" t="n">
        <v>17.71</v>
      </c>
      <c r="F254" s="15" t="n">
        <v>0.0009</v>
      </c>
      <c r="G254" s="15" t="n"/>
    </row>
    <row r="255">
      <c r="A255" s="12" t="inlineStr">
        <is>
          <t>Ventive Hospitality Ltd.</t>
        </is>
      </c>
      <c r="B255" s="30" t="inlineStr">
        <is>
          <t>INE781S01027</t>
        </is>
      </c>
      <c r="C255" s="30" t="inlineStr">
        <is>
          <t>Leisure Services</t>
        </is>
      </c>
      <c r="D255" s="13" t="n">
        <v>2333</v>
      </c>
      <c r="E255" s="14" t="n">
        <v>17.24</v>
      </c>
      <c r="F255" s="15" t="n">
        <v>0.0009</v>
      </c>
      <c r="G255" s="15" t="n"/>
    </row>
    <row r="256">
      <c r="A256" s="12" t="inlineStr">
        <is>
          <t>Akums Drugs And Pharmaceuticals Ltd.</t>
        </is>
      </c>
      <c r="B256" s="30" t="inlineStr">
        <is>
          <t>INE09XN01023</t>
        </is>
      </c>
      <c r="C256" s="30" t="inlineStr">
        <is>
          <t>Pharmaceuticals &amp; Biotechnology</t>
        </is>
      </c>
      <c r="D256" s="13" t="n">
        <v>2481</v>
      </c>
      <c r="E256" s="14" t="n">
        <v>11.43</v>
      </c>
      <c r="F256" s="15" t="n">
        <v>0.0005999999999999999</v>
      </c>
      <c r="G256" s="15" t="n"/>
    </row>
    <row r="257">
      <c r="A257" s="12" t="inlineStr">
        <is>
          <t>MMTC Ltd.</t>
        </is>
      </c>
      <c r="B257" s="30" t="inlineStr">
        <is>
          <t>INE123F01029</t>
        </is>
      </c>
      <c r="C257" s="30" t="inlineStr">
        <is>
          <t>Commercial Services &amp; Supplies</t>
        </is>
      </c>
      <c r="D257" s="13" t="n">
        <v>13684</v>
      </c>
      <c r="E257" s="14" t="n">
        <v>9.41</v>
      </c>
      <c r="F257" s="15" t="n">
        <v>0.0005</v>
      </c>
      <c r="G257" s="15" t="n"/>
    </row>
    <row r="258">
      <c r="A258" s="16" t="inlineStr">
        <is>
          <t>Sub Total</t>
        </is>
      </c>
      <c r="B258" s="31" t="n"/>
      <c r="C258" s="31" t="n"/>
      <c r="D258" s="17" t="n"/>
      <c r="E258" s="37" t="n">
        <v>18585.42</v>
      </c>
      <c r="F258" s="38" t="n">
        <v>0.9969</v>
      </c>
      <c r="G258" s="20" t="n"/>
    </row>
    <row r="259">
      <c r="A259" s="12" t="n"/>
      <c r="B259" s="30" t="n"/>
      <c r="C259" s="30" t="n"/>
      <c r="D259" s="13" t="n"/>
      <c r="E259" s="14" t="n"/>
      <c r="F259" s="15" t="n"/>
      <c r="G259" s="15" t="n"/>
    </row>
    <row r="260">
      <c r="A260" s="16" t="inlineStr">
        <is>
          <t>(b) Unlisted</t>
        </is>
      </c>
      <c r="B260" s="30" t="n"/>
      <c r="C260" s="30" t="n"/>
      <c r="D260" s="13" t="n"/>
      <c r="E260" s="14" t="n"/>
      <c r="F260" s="15" t="n"/>
      <c r="G260" s="15" t="n"/>
    </row>
    <row r="261">
      <c r="A261" s="12" t="inlineStr">
        <is>
          <t>SKF India (Industrial) Ltd.</t>
        </is>
      </c>
      <c r="B261" s="30" t="inlineStr">
        <is>
          <t>INE2J8701016</t>
        </is>
      </c>
      <c r="C261" s="30" t="inlineStr">
        <is>
          <t>Industrial Products</t>
        </is>
      </c>
      <c r="D261" s="13" t="n">
        <v>2102</v>
      </c>
      <c r="E261" s="14" t="n">
        <v>56.93</v>
      </c>
      <c r="F261" s="15" t="n">
        <v>0.0031</v>
      </c>
      <c r="G261" s="15" t="n"/>
    </row>
    <row r="262">
      <c r="A262" s="12" t="inlineStr">
        <is>
          <t>Advent Hotels International Private Ltd.</t>
        </is>
      </c>
      <c r="B262" s="30" t="inlineStr">
        <is>
          <t>INE28GN01010</t>
        </is>
      </c>
      <c r="C262" s="30" t="inlineStr">
        <is>
          <t>Leisure Services</t>
        </is>
      </c>
      <c r="D262" s="13" t="n">
        <v>1857</v>
      </c>
      <c r="E262" s="14" t="n">
        <v>4.47</v>
      </c>
      <c r="F262" s="15" t="n">
        <v>0.0002</v>
      </c>
      <c r="G262" s="15" t="n"/>
    </row>
    <row r="263">
      <c r="A263" s="16" t="inlineStr">
        <is>
          <t>Sub Total</t>
        </is>
      </c>
      <c r="B263" s="31" t="n"/>
      <c r="C263" s="31" t="n"/>
      <c r="D263" s="17" t="n"/>
      <c r="E263" s="37" t="n">
        <v>61.4</v>
      </c>
      <c r="F263" s="38" t="n">
        <v>0.0033</v>
      </c>
      <c r="G263" s="20" t="n"/>
    </row>
    <row r="264">
      <c r="A264" s="21" t="inlineStr">
        <is>
          <t>TOTAL</t>
        </is>
      </c>
      <c r="B264" s="32" t="n"/>
      <c r="C264" s="32" t="n"/>
      <c r="D264" s="22" t="n"/>
      <c r="E264" s="27" t="n">
        <v>18646.82</v>
      </c>
      <c r="F264" s="28" t="n">
        <v>1.0002</v>
      </c>
      <c r="G264" s="20" t="n"/>
    </row>
    <row r="265">
      <c r="A265" s="12" t="n"/>
      <c r="B265" s="30" t="n"/>
      <c r="C265" s="30" t="n"/>
      <c r="D265" s="13" t="n"/>
      <c r="E265" s="14" t="n"/>
      <c r="F265" s="15" t="n"/>
      <c r="G265" s="15" t="n"/>
    </row>
    <row r="266">
      <c r="A266" s="12" t="n"/>
      <c r="B266" s="30" t="n"/>
      <c r="C266" s="30" t="n"/>
      <c r="D266" s="13" t="n"/>
      <c r="E266" s="14" t="n"/>
      <c r="F266" s="15" t="n"/>
      <c r="G266" s="15" t="n"/>
    </row>
    <row r="267">
      <c r="A267" s="16" t="inlineStr">
        <is>
          <t>TREPS / Reverse Repo</t>
        </is>
      </c>
      <c r="B267" s="30" t="n"/>
      <c r="C267" s="30" t="n"/>
      <c r="D267" s="13" t="n"/>
      <c r="E267" s="14" t="n"/>
      <c r="F267" s="15" t="n"/>
      <c r="G267" s="15" t="n"/>
    </row>
    <row r="268">
      <c r="A268" s="12" t="inlineStr">
        <is>
          <t>Clearing Corporation of India Ltd.</t>
        </is>
      </c>
      <c r="B268" s="30" t="n"/>
      <c r="C268" s="30" t="n"/>
      <c r="D268" s="13" t="n"/>
      <c r="E268" s="14" t="n">
        <v>17.99</v>
      </c>
      <c r="F268" s="15" t="n">
        <v>0.001</v>
      </c>
      <c r="G268" s="15" t="n">
        <v>0.05596</v>
      </c>
    </row>
    <row r="269">
      <c r="A269" s="16" t="inlineStr">
        <is>
          <t>Sub Total</t>
        </is>
      </c>
      <c r="B269" s="31" t="n"/>
      <c r="C269" s="31" t="n"/>
      <c r="D269" s="17" t="n"/>
      <c r="E269" s="37" t="n">
        <v>17.99</v>
      </c>
      <c r="F269" s="38" t="n">
        <v>0.001</v>
      </c>
      <c r="G269" s="20" t="n"/>
    </row>
    <row r="270">
      <c r="A270" s="12" t="n"/>
      <c r="B270" s="30" t="n"/>
      <c r="C270" s="30" t="n"/>
      <c r="D270" s="13" t="n"/>
      <c r="E270" s="14" t="n"/>
      <c r="F270" s="15" t="n"/>
      <c r="G270" s="15" t="n"/>
    </row>
    <row r="271">
      <c r="A271" s="21" t="inlineStr">
        <is>
          <t>TOTAL</t>
        </is>
      </c>
      <c r="B271" s="32" t="n"/>
      <c r="C271" s="32" t="n"/>
      <c r="D271" s="22" t="n"/>
      <c r="E271" s="18" t="n">
        <v>17.99</v>
      </c>
      <c r="F271" s="19" t="n">
        <v>0.001</v>
      </c>
      <c r="G271" s="20" t="n"/>
    </row>
    <row r="272">
      <c r="A272" s="12" t="inlineStr">
        <is>
          <t>Accrued Interest</t>
        </is>
      </c>
      <c r="B272" s="30" t="n"/>
      <c r="C272" s="30" t="n"/>
      <c r="D272" s="13" t="n"/>
      <c r="E272" s="14" t="n">
        <v>0.0027584</v>
      </c>
      <c r="F272" s="15" t="n">
        <v>0</v>
      </c>
      <c r="G272" s="15" t="n"/>
    </row>
    <row r="273">
      <c r="A273" s="12" t="inlineStr">
        <is>
          <t>Net Receivables/(Payables)</t>
        </is>
      </c>
      <c r="B273" s="30" t="n"/>
      <c r="C273" s="30" t="n"/>
      <c r="D273" s="13" t="n"/>
      <c r="E273" s="23" t="n">
        <v>-16.9927584</v>
      </c>
      <c r="F273" s="24" t="n">
        <v>-0.0012</v>
      </c>
      <c r="G273" s="15" t="n">
        <v>0.055959</v>
      </c>
    </row>
    <row r="274">
      <c r="A274" s="25" t="inlineStr">
        <is>
          <t>GRAND TOTAL</t>
        </is>
      </c>
      <c r="B274" s="33" t="n"/>
      <c r="C274" s="33" t="n"/>
      <c r="D274" s="26" t="n"/>
      <c r="E274" s="27" t="n">
        <v>18647.82</v>
      </c>
      <c r="F274" s="28" t="n">
        <v>1</v>
      </c>
      <c r="G274" s="28" t="n"/>
    </row>
    <row r="279">
      <c r="A279" s="80" t="inlineStr">
        <is>
          <t>Notes:</t>
        </is>
      </c>
    </row>
    <row r="280">
      <c r="A280" s="48" t="inlineStr">
        <is>
          <t>1. Security in default beyond its maturiy date</t>
        </is>
      </c>
      <c r="B280" s="34" t="inlineStr">
        <is>
          <t>NIL</t>
        </is>
      </c>
    </row>
    <row r="281">
      <c r="A281" t="inlineStr">
        <is>
          <t>2. NAV at the beginning of the period (Rs. per unit)</t>
        </is>
      </c>
    </row>
    <row r="282">
      <c r="A282" t="inlineStr">
        <is>
          <t>Plan /option (Face Value 10)</t>
        </is>
      </c>
      <c r="B282" t="inlineStr">
        <is>
          <t>As on</t>
        </is>
      </c>
      <c r="C282" t="inlineStr">
        <is>
          <t>As on</t>
        </is>
      </c>
    </row>
    <row r="283">
      <c r="B283" s="49" t="n">
        <v>45930</v>
      </c>
      <c r="C283" s="49" t="n">
        <v>45961</v>
      </c>
    </row>
    <row r="284">
      <c r="A284" t="inlineStr">
        <is>
          <t>Direct Plan  Growth Option</t>
        </is>
      </c>
      <c r="B284" t="n">
        <v>17.3527</v>
      </c>
      <c r="C284" t="n">
        <v>17.9965</v>
      </c>
    </row>
    <row r="285">
      <c r="A285" t="inlineStr">
        <is>
          <t>Direct Plan IDCW Option</t>
        </is>
      </c>
      <c r="B285" t="n">
        <v>17.3532</v>
      </c>
      <c r="C285" t="n">
        <v>17.997</v>
      </c>
    </row>
    <row r="286">
      <c r="A286" t="inlineStr">
        <is>
          <t>Regular Plan  Growth Option</t>
        </is>
      </c>
      <c r="B286" t="n">
        <v>17.0185</v>
      </c>
      <c r="C286" t="n">
        <v>17.6403</v>
      </c>
    </row>
    <row r="287">
      <c r="A287" t="inlineStr">
        <is>
          <t>Regular Plan IDCW Option</t>
        </is>
      </c>
      <c r="B287" t="n">
        <v>17.0184</v>
      </c>
      <c r="C287" t="n">
        <v>17.6402</v>
      </c>
    </row>
    <row r="289">
      <c r="A289" t="inlineStr">
        <is>
          <t xml:space="preserve">3. Total Dividend (Net) declared during the month </t>
        </is>
      </c>
      <c r="B289" s="34" t="inlineStr">
        <is>
          <t>NIL</t>
        </is>
      </c>
    </row>
    <row r="290">
      <c r="A290" t="inlineStr">
        <is>
          <t>4. Bonus was declared during the month</t>
        </is>
      </c>
      <c r="B290" s="34" t="inlineStr">
        <is>
          <t>NIL</t>
        </is>
      </c>
    </row>
    <row r="291" ht="29" customHeight="1">
      <c r="A291" s="48" t="inlineStr">
        <is>
          <t>5. Investment in Repo of Corporate Debt Securities during the month ended October 31, 2025</t>
        </is>
      </c>
      <c r="B291" s="34" t="inlineStr">
        <is>
          <t>NIL</t>
        </is>
      </c>
    </row>
    <row r="292" ht="29" customHeight="1">
      <c r="A292" s="48" t="inlineStr">
        <is>
          <t>6. Investment in foreign securities/ADRs/GDRs at the end of the month</t>
        </is>
      </c>
      <c r="B292" s="34" t="inlineStr">
        <is>
          <t>NIL</t>
        </is>
      </c>
    </row>
    <row r="293">
      <c r="A293" t="inlineStr">
        <is>
          <t>7. Portfolio Turnover Ratio</t>
        </is>
      </c>
      <c r="B293" s="51" t="n">
        <v>0.3303</v>
      </c>
    </row>
    <row r="294" ht="43.5" customHeight="1">
      <c r="A294" s="48" t="inlineStr">
        <is>
          <t>8. Total gross exposure to derivative instruments (excluding reversed positions) at the end of the month (Rs. in Lakhs)</t>
        </is>
      </c>
      <c r="B294" s="34" t="inlineStr">
        <is>
          <t>NIL</t>
        </is>
      </c>
    </row>
    <row r="295">
      <c r="B295" s="34" t="n"/>
    </row>
    <row r="296" ht="29" customHeight="1">
      <c r="A296" s="48" t="inlineStr">
        <is>
          <t>9. Margin Deposits includes Margin money placed on derivatives other than margin money placed with bank</t>
        </is>
      </c>
      <c r="B296" s="34" t="inlineStr">
        <is>
          <t>NIL</t>
        </is>
      </c>
    </row>
    <row r="297" ht="29" customHeight="1">
      <c r="A297" s="48" t="inlineStr">
        <is>
          <t>10. Value of investment made by other schemes under same management (Rs. In Lakhs)</t>
        </is>
      </c>
      <c r="B297" t="inlineStr">
        <is>
          <t>NIL</t>
        </is>
      </c>
    </row>
    <row r="298" ht="29" customHeight="1">
      <c r="A298" s="48" t="inlineStr">
        <is>
          <t>11. Number of instance of deviation In valuation of securities</t>
        </is>
      </c>
      <c r="B298" s="34" t="inlineStr">
        <is>
          <t>NIL</t>
        </is>
      </c>
    </row>
    <row r="299" ht="29" customHeight="1">
      <c r="A299" s="48" t="inlineStr">
        <is>
          <t>12. Total value and percentage of illiquid equity shares / securities</t>
        </is>
      </c>
      <c r="B299" s="34" t="inlineStr">
        <is>
          <t>NIL</t>
        </is>
      </c>
    </row>
    <row r="301" ht="70" customHeight="1">
      <c r="A301" s="82" t="inlineStr">
        <is>
          <t>Scheme Name</t>
        </is>
      </c>
      <c r="B301" s="82" t="inlineStr">
        <is>
          <t>Risk- O - Meter</t>
        </is>
      </c>
      <c r="C301" s="82" t="inlineStr">
        <is>
          <t>Benchmark of the Scheme</t>
        </is>
      </c>
      <c r="D301" s="82" t="inlineStr">
        <is>
          <t>Benchmark Risk-o-meter</t>
        </is>
      </c>
    </row>
    <row r="302" ht="70" customHeight="1">
      <c r="A302" s="82" t="inlineStr">
        <is>
          <t>Edelweiss NIFTY Smallcap 250 Index Fund</t>
        </is>
      </c>
      <c r="B302" s="82" t="n"/>
      <c r="C302" s="82" t="inlineStr">
        <is>
          <t>Nifty Smallcap 250 - TRI</t>
        </is>
      </c>
      <c r="D302" s="82" t="n"/>
      <c r="E30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G44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GOLD ETF FUND AS ON OCTOBER 31, 2025</t>
        </is>
      </c>
    </row>
    <row r="2" ht="19.5" customHeight="1">
      <c r="A2" s="81" t="inlineStr">
        <is>
          <t>((An open ended exchange traded fund replicating/tracking domestic prices of Gold))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6" t="inlineStr">
        <is>
          <t>Others</t>
        </is>
      </c>
      <c r="B8" s="31" t="n"/>
      <c r="C8" s="31" t="n"/>
      <c r="D8" s="17" t="n"/>
      <c r="E8" s="41" t="n"/>
      <c r="F8" s="20" t="n"/>
      <c r="G8" s="15" t="n"/>
    </row>
    <row r="9">
      <c r="A9" s="16" t="inlineStr">
        <is>
          <t xml:space="preserve">a) Gold </t>
        </is>
      </c>
      <c r="B9" s="31" t="n"/>
      <c r="C9" s="31" t="n"/>
      <c r="D9" s="17" t="n"/>
      <c r="E9" s="41" t="n"/>
      <c r="F9" s="20" t="n"/>
      <c r="G9" s="15" t="n"/>
    </row>
    <row r="10">
      <c r="A10" s="61" t="inlineStr">
        <is>
          <t>Gold</t>
        </is>
      </c>
      <c r="B10" s="30" t="inlineStr">
        <is>
          <t>IDIA00500001</t>
        </is>
      </c>
      <c r="C10" s="31" t="n"/>
      <c r="D10" s="13" t="n">
        <v>551</v>
      </c>
      <c r="E10" s="41" t="n">
        <v>66367.95</v>
      </c>
      <c r="F10" s="20">
        <f>E10/E19</f>
        <v/>
      </c>
      <c r="G10" s="15" t="n"/>
    </row>
    <row r="11">
      <c r="A11" s="76" t="inlineStr">
        <is>
          <t>TOTAL</t>
        </is>
      </c>
      <c r="B11" s="63" t="n"/>
      <c r="C11" s="63" t="n"/>
      <c r="D11" s="64" t="n"/>
      <c r="E11" s="37">
        <f>SUM(E10)</f>
        <v/>
      </c>
      <c r="F11" s="38">
        <f>SUM(F10)</f>
        <v/>
      </c>
      <c r="G11" s="15" t="n"/>
    </row>
    <row r="12">
      <c r="A12" s="16" t="inlineStr">
        <is>
          <t>TREPS / Reverse Repo</t>
        </is>
      </c>
      <c r="B12" s="30" t="n"/>
      <c r="C12" s="30" t="n"/>
      <c r="D12" s="13" t="n"/>
      <c r="E12" s="14" t="n"/>
      <c r="F12" s="15" t="n"/>
      <c r="G12" s="15" t="n"/>
    </row>
    <row r="13">
      <c r="A13" s="12" t="inlineStr">
        <is>
          <t>Clearing Corporation of India Ltd.</t>
        </is>
      </c>
      <c r="B13" s="30" t="n"/>
      <c r="C13" s="30" t="n"/>
      <c r="D13" s="13" t="n"/>
      <c r="E13" s="14" t="n">
        <v>28.99</v>
      </c>
      <c r="F13" s="15" t="n">
        <v>0.000426</v>
      </c>
      <c r="G13" s="15" t="n">
        <v>0.05596</v>
      </c>
    </row>
    <row r="14">
      <c r="A14" s="16" t="inlineStr">
        <is>
          <t>Sub Total</t>
        </is>
      </c>
      <c r="B14" s="31" t="n"/>
      <c r="C14" s="31" t="n"/>
      <c r="D14" s="17" t="n"/>
      <c r="E14" s="18" t="n">
        <v>28.99</v>
      </c>
      <c r="F14" s="19" t="n">
        <v>0.000426</v>
      </c>
      <c r="G14" s="20" t="n"/>
    </row>
    <row r="15">
      <c r="A15" s="12" t="n"/>
      <c r="B15" s="30" t="n"/>
      <c r="C15" s="30" t="n"/>
      <c r="D15" s="13" t="n"/>
      <c r="E15" s="14" t="n"/>
      <c r="F15" s="15" t="n"/>
      <c r="G15" s="15" t="n"/>
    </row>
    <row r="16">
      <c r="A16" s="21" t="inlineStr">
        <is>
          <t>TOTAL</t>
        </is>
      </c>
      <c r="B16" s="32" t="n"/>
      <c r="C16" s="32" t="n"/>
      <c r="D16" s="22" t="n"/>
      <c r="E16" s="18" t="n">
        <v>28.99</v>
      </c>
      <c r="F16" s="19" t="n">
        <v>0.000426</v>
      </c>
      <c r="G16" s="20" t="n"/>
    </row>
    <row r="17">
      <c r="A17" s="12" t="inlineStr">
        <is>
          <t>Accrued Interest</t>
        </is>
      </c>
      <c r="B17" s="30" t="n"/>
      <c r="C17" s="30" t="n"/>
      <c r="D17" s="13" t="n"/>
      <c r="E17" s="14" t="n">
        <v>0.0044441</v>
      </c>
      <c r="F17" s="15" t="n">
        <v>0</v>
      </c>
      <c r="G17" s="15" t="n"/>
    </row>
    <row r="18">
      <c r="A18" s="12" t="inlineStr">
        <is>
          <t>Net Receivables/(Payables)</t>
        </is>
      </c>
      <c r="B18" s="30" t="n"/>
      <c r="C18" s="30" t="n"/>
      <c r="D18" s="13" t="n"/>
      <c r="E18" s="14" t="n">
        <v>1580.2555559</v>
      </c>
      <c r="F18" s="15" t="n">
        <v>0.0233</v>
      </c>
      <c r="G18" s="15" t="n">
        <v>0.055959</v>
      </c>
    </row>
    <row r="19">
      <c r="A19" s="25" t="inlineStr">
        <is>
          <t>GRAND TOTAL</t>
        </is>
      </c>
      <c r="B19" s="33" t="n"/>
      <c r="C19" s="33" t="n"/>
      <c r="D19" s="26" t="n"/>
      <c r="E19" s="27" t="n">
        <v>67977.2</v>
      </c>
      <c r="F19" s="28" t="n">
        <v>1</v>
      </c>
      <c r="G19" s="28" t="n"/>
    </row>
    <row r="24">
      <c r="A24" s="80" t="inlineStr">
        <is>
          <t>Notes:</t>
        </is>
      </c>
    </row>
    <row r="25">
      <c r="A25" s="48" t="inlineStr">
        <is>
          <t>1. Security in default beyond its maturiy date</t>
        </is>
      </c>
      <c r="B25" s="34" t="inlineStr">
        <is>
          <t>NIL</t>
        </is>
      </c>
    </row>
    <row r="26">
      <c r="A26" t="inlineStr">
        <is>
          <t>2. NAV at the beginning of the period (Rs. per unit)</t>
        </is>
      </c>
    </row>
    <row r="28">
      <c r="A28" t="inlineStr">
        <is>
          <t>Plan /option (Face Value 10)</t>
        </is>
      </c>
      <c r="B28" t="inlineStr">
        <is>
          <t>As on</t>
        </is>
      </c>
      <c r="C28" t="inlineStr">
        <is>
          <t>As on</t>
        </is>
      </c>
    </row>
    <row r="29">
      <c r="B29" s="52" t="n">
        <v>45930</v>
      </c>
      <c r="C29" s="52" t="n">
        <v>45961</v>
      </c>
    </row>
    <row r="30">
      <c r="A30" t="inlineStr">
        <is>
          <t>Regular Plan  Growth Option</t>
        </is>
      </c>
      <c r="B30" t="n">
        <v>115.3162</v>
      </c>
      <c r="C30" t="n">
        <v>120.8534</v>
      </c>
    </row>
    <row r="32">
      <c r="A32" t="inlineStr">
        <is>
          <t xml:space="preserve">3. Total Dividend (Net) declared during the month </t>
        </is>
      </c>
      <c r="B32" s="34" t="inlineStr">
        <is>
          <t>NIL</t>
        </is>
      </c>
    </row>
    <row r="33">
      <c r="A33" t="inlineStr">
        <is>
          <t>4. Bonus was declared during the month</t>
        </is>
      </c>
      <c r="B33" s="34" t="inlineStr">
        <is>
          <t>NIL</t>
        </is>
      </c>
    </row>
    <row r="34" ht="29" customHeight="1">
      <c r="A34" s="48" t="inlineStr">
        <is>
          <t>5. Investment in Repo of Corporate Debt Securities during the month ended October 31, 2025</t>
        </is>
      </c>
      <c r="B34" s="34" t="inlineStr">
        <is>
          <t>NIL</t>
        </is>
      </c>
    </row>
    <row r="35" ht="29" customHeight="1">
      <c r="A35" s="48" t="inlineStr">
        <is>
          <t>6. Investment in foreign securities/ADRs/GDRs at the end of the month</t>
        </is>
      </c>
      <c r="B35" s="34" t="inlineStr">
        <is>
          <t>NIL</t>
        </is>
      </c>
    </row>
    <row r="36" ht="43.5" customHeight="1">
      <c r="A36" s="48" t="inlineStr">
        <is>
          <t>8. Total gross exposure to derivative instruments (excluding reversed positions) at the end of the month (Rs. in Lakhs)</t>
        </is>
      </c>
      <c r="B36" s="34" t="inlineStr">
        <is>
          <t>NIL</t>
        </is>
      </c>
    </row>
    <row r="37">
      <c r="B37" s="34" t="n"/>
    </row>
    <row r="38" ht="29" customHeight="1">
      <c r="A38" s="48" t="inlineStr">
        <is>
          <t>9. Margin Deposits includes Margin money placed on derivatives other than margin money placed with bank</t>
        </is>
      </c>
      <c r="B38" s="34" t="inlineStr">
        <is>
          <t>NIL</t>
        </is>
      </c>
    </row>
    <row r="39" ht="29" customHeight="1">
      <c r="A39" s="48" t="inlineStr">
        <is>
          <t>10. Value of investment made by other schemes under same management (Rs. In Lakhs)</t>
        </is>
      </c>
      <c r="B39" t="n">
        <v>65840.75</v>
      </c>
    </row>
    <row r="40" ht="29" customHeight="1">
      <c r="A40" s="48" t="inlineStr">
        <is>
          <t>11. Number of instance of deviation In valuation of securities</t>
        </is>
      </c>
      <c r="B40" s="34" t="inlineStr">
        <is>
          <t>NIL</t>
        </is>
      </c>
    </row>
    <row r="41" ht="29" customHeight="1">
      <c r="A41" s="48" t="inlineStr">
        <is>
          <t>12. Total value and percentage of illiquid equity shares / securities</t>
        </is>
      </c>
      <c r="B41" s="34" t="inlineStr">
        <is>
          <t>NIL</t>
        </is>
      </c>
    </row>
    <row r="43" ht="70" customHeight="1">
      <c r="A43" s="82" t="inlineStr">
        <is>
          <t>Scheme Name</t>
        </is>
      </c>
      <c r="B43" s="82" t="inlineStr">
        <is>
          <t>Risk- O - Meter</t>
        </is>
      </c>
      <c r="C43" s="82" t="inlineStr">
        <is>
          <t>Benchmark of the Scheme</t>
        </is>
      </c>
      <c r="D43" s="82" t="inlineStr">
        <is>
          <t>Benchmark Risk-o-meter</t>
        </is>
      </c>
    </row>
    <row r="44" ht="70" customHeight="1">
      <c r="A44" s="82" t="inlineStr">
        <is>
          <t>Edelweiss Gold ETF</t>
        </is>
      </c>
      <c r="B44" s="82" t="n"/>
      <c r="C44" s="82" t="inlineStr">
        <is>
          <t>Domestic prices of Gold</t>
        </is>
      </c>
      <c r="D44" s="82" t="n"/>
      <c r="E4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G196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 LIQUID FUND AS ON OCTOBER 31, 2025</t>
        </is>
      </c>
    </row>
    <row r="2" ht="19.5" customHeight="1">
      <c r="A2" s="81" t="inlineStr">
        <is>
          <t>(An open-ended liquid scheme. A relatively low interest rate risk and moderate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Money Market Instruments</t>
        </is>
      </c>
      <c r="B9" s="30" t="n"/>
      <c r="C9" s="30" t="n"/>
      <c r="D9" s="13" t="n"/>
      <c r="E9" s="14" t="n"/>
      <c r="F9" s="15" t="n"/>
      <c r="G9" s="15" t="n"/>
    </row>
    <row r="10">
      <c r="A10" s="12" t="n"/>
      <c r="B10" s="30" t="n"/>
      <c r="C10" s="30" t="n"/>
      <c r="D10" s="13" t="n"/>
      <c r="E10" s="14" t="n"/>
      <c r="F10" s="15" t="n"/>
      <c r="G10" s="15" t="n"/>
    </row>
    <row r="11">
      <c r="A11" s="16" t="inlineStr">
        <is>
          <t>Treasury bills</t>
        </is>
      </c>
      <c r="B11" s="30" t="n"/>
      <c r="C11" s="30" t="n"/>
      <c r="D11" s="13" t="n"/>
      <c r="E11" s="14" t="n"/>
      <c r="F11" s="15" t="n"/>
      <c r="G11" s="15" t="n"/>
    </row>
    <row r="12">
      <c r="A12" s="12" t="inlineStr">
        <is>
          <t>91 DAYS TBILL RED 18-12-2025</t>
        </is>
      </c>
      <c r="B12" s="30" t="inlineStr">
        <is>
          <t>IN002025X257</t>
        </is>
      </c>
      <c r="C12" s="30" t="inlineStr">
        <is>
          <t>SOVEREIGN</t>
        </is>
      </c>
      <c r="D12" s="13" t="n">
        <v>50000000</v>
      </c>
      <c r="E12" s="14" t="n">
        <v>49653.65</v>
      </c>
      <c r="F12" s="15" t="n">
        <v>0.0468</v>
      </c>
      <c r="G12" s="15" t="n">
        <v>0.054174</v>
      </c>
    </row>
    <row r="13">
      <c r="A13" s="12" t="inlineStr">
        <is>
          <t>91 DAYS TBILL RED 23-01-2026</t>
        </is>
      </c>
      <c r="B13" s="30" t="inlineStr">
        <is>
          <t>IN002025X307</t>
        </is>
      </c>
      <c r="C13" s="30" t="inlineStr">
        <is>
          <t>SOVEREIGN</t>
        </is>
      </c>
      <c r="D13" s="13" t="n">
        <v>35000000</v>
      </c>
      <c r="E13" s="14" t="n">
        <v>34573.25</v>
      </c>
      <c r="F13" s="15" t="n">
        <v>0.0326</v>
      </c>
      <c r="G13" s="15" t="n">
        <v>0.054284</v>
      </c>
    </row>
    <row r="14">
      <c r="A14" s="12" t="inlineStr">
        <is>
          <t>91 DAYS TBILL RED 04-12-2025</t>
        </is>
      </c>
      <c r="B14" s="30" t="inlineStr">
        <is>
          <t>IN002025X232</t>
        </is>
      </c>
      <c r="C14" s="30" t="inlineStr">
        <is>
          <t>SOVEREIGN</t>
        </is>
      </c>
      <c r="D14" s="13" t="n">
        <v>30000000</v>
      </c>
      <c r="E14" s="14" t="n">
        <v>29853.78</v>
      </c>
      <c r="F14" s="15" t="n">
        <v>0.0281</v>
      </c>
      <c r="G14" s="15" t="n">
        <v>0.054173</v>
      </c>
    </row>
    <row r="15">
      <c r="A15" s="12" t="inlineStr">
        <is>
          <t>91 DAYS TBILL RED 11-12-2025</t>
        </is>
      </c>
      <c r="B15" s="30" t="inlineStr">
        <is>
          <t>IN002025X240</t>
        </is>
      </c>
      <c r="C15" s="30" t="inlineStr">
        <is>
          <t>SOVEREIGN</t>
        </is>
      </c>
      <c r="D15" s="13" t="n">
        <v>30000000</v>
      </c>
      <c r="E15" s="14" t="n">
        <v>29822.79</v>
      </c>
      <c r="F15" s="15" t="n">
        <v>0.0281</v>
      </c>
      <c r="G15" s="15" t="n">
        <v>0.054222</v>
      </c>
    </row>
    <row r="16">
      <c r="A16" s="12" t="inlineStr">
        <is>
          <t>182 DAYS TBILL RED 13-11-2025</t>
        </is>
      </c>
      <c r="B16" s="30" t="inlineStr">
        <is>
          <t>IN002025Y073</t>
        </is>
      </c>
      <c r="C16" s="30" t="inlineStr">
        <is>
          <t>SOVEREIGN</t>
        </is>
      </c>
      <c r="D16" s="13" t="n">
        <v>21500000</v>
      </c>
      <c r="E16" s="14" t="n">
        <v>21461.67</v>
      </c>
      <c r="F16" s="15" t="n">
        <v>0.0202</v>
      </c>
      <c r="G16" s="15" t="n">
        <v>0.05433</v>
      </c>
    </row>
    <row r="17">
      <c r="A17" s="12" t="inlineStr">
        <is>
          <t>91 DAYS TBILL RED 29-01-2026</t>
        </is>
      </c>
      <c r="B17" s="30" t="inlineStr">
        <is>
          <t>IN002025X315</t>
        </is>
      </c>
      <c r="C17" s="30" t="inlineStr">
        <is>
          <t>SOVEREIGN</t>
        </is>
      </c>
      <c r="D17" s="13" t="n">
        <v>15000000</v>
      </c>
      <c r="E17" s="14" t="n">
        <v>14803.64</v>
      </c>
      <c r="F17" s="15" t="n">
        <v>0.0139</v>
      </c>
      <c r="G17" s="15" t="n">
        <v>0.0544</v>
      </c>
    </row>
    <row r="18">
      <c r="A18" s="12" t="inlineStr">
        <is>
          <t>182 DAYS TBILL RED 18-12-2025</t>
        </is>
      </c>
      <c r="B18" s="30" t="inlineStr">
        <is>
          <t>IN002025Y123</t>
        </is>
      </c>
      <c r="C18" s="30" t="inlineStr">
        <is>
          <t>SOVEREIGN</t>
        </is>
      </c>
      <c r="D18" s="13" t="n">
        <v>10000000</v>
      </c>
      <c r="E18" s="14" t="n">
        <v>9930.73</v>
      </c>
      <c r="F18" s="15" t="n">
        <v>0.0094</v>
      </c>
      <c r="G18" s="15" t="n">
        <v>0.054174</v>
      </c>
    </row>
    <row r="19">
      <c r="A19" s="12" t="inlineStr">
        <is>
          <t>91 DAYS TBILL RED 20-11-2025</t>
        </is>
      </c>
      <c r="B19" s="30" t="inlineStr">
        <is>
          <t>IN002025X216</t>
        </is>
      </c>
      <c r="C19" s="30" t="inlineStr">
        <is>
          <t>SOVEREIGN</t>
        </is>
      </c>
      <c r="D19" s="13" t="n">
        <v>8000000</v>
      </c>
      <c r="E19" s="14" t="n">
        <v>7977.74</v>
      </c>
      <c r="F19" s="15" t="n">
        <v>0.0075</v>
      </c>
      <c r="G19" s="15" t="n">
        <v>0.053612</v>
      </c>
    </row>
    <row r="20">
      <c r="A20" s="12" t="inlineStr">
        <is>
          <t>182 DAYS TBILL RED 15-01-2026</t>
        </is>
      </c>
      <c r="B20" s="30" t="inlineStr">
        <is>
          <t>IN002025Y164</t>
        </is>
      </c>
      <c r="C20" s="30" t="inlineStr">
        <is>
          <t>SOVEREIGN</t>
        </is>
      </c>
      <c r="D20" s="13" t="n">
        <v>5000000</v>
      </c>
      <c r="E20" s="14" t="n">
        <v>4945.03</v>
      </c>
      <c r="F20" s="15" t="n">
        <v>0.0047</v>
      </c>
      <c r="G20" s="15" t="n">
        <v>0.054101</v>
      </c>
    </row>
    <row r="21">
      <c r="A21" s="16" t="inlineStr">
        <is>
          <t>Sub Total</t>
        </is>
      </c>
      <c r="B21" s="31" t="n"/>
      <c r="C21" s="31" t="n"/>
      <c r="D21" s="17" t="n"/>
      <c r="E21" s="18" t="n">
        <v>203022.28</v>
      </c>
      <c r="F21" s="19" t="n">
        <v>0.1913</v>
      </c>
      <c r="G21" s="20" t="n"/>
    </row>
    <row r="22">
      <c r="A22" s="16" t="inlineStr">
        <is>
          <t>Certificate of Deposit</t>
        </is>
      </c>
      <c r="B22" s="30" t="n"/>
      <c r="C22" s="30" t="n"/>
      <c r="D22" s="13" t="n"/>
      <c r="E22" s="14" t="n"/>
      <c r="F22" s="15" t="n"/>
      <c r="G22" s="15" t="n"/>
    </row>
    <row r="23">
      <c r="A23" s="12" t="inlineStr">
        <is>
          <t>HDFC BANK CD RED 22-12-2025#**</t>
        </is>
      </c>
      <c r="B23" s="30" t="inlineStr">
        <is>
          <t>INE040A16HQ7</t>
        </is>
      </c>
      <c r="C23" s="30" t="inlineStr">
        <is>
          <t>CARE A1+</t>
        </is>
      </c>
      <c r="D23" s="13" t="n">
        <v>60000000</v>
      </c>
      <c r="E23" s="14" t="n">
        <v>59509.86</v>
      </c>
      <c r="F23" s="15" t="n">
        <v>0.056</v>
      </c>
      <c r="G23" s="15" t="n">
        <v>0.05895</v>
      </c>
    </row>
    <row r="24">
      <c r="A24" s="12" t="inlineStr">
        <is>
          <t>INDIAN BANK CD RED 19-12-2025#**</t>
        </is>
      </c>
      <c r="B24" s="30" t="inlineStr">
        <is>
          <t>INE562A16PN0</t>
        </is>
      </c>
      <c r="C24" s="30" t="inlineStr">
        <is>
          <t>FITCH A1+</t>
        </is>
      </c>
      <c r="D24" s="13" t="n">
        <v>35000000</v>
      </c>
      <c r="E24" s="14" t="n">
        <v>34729.17</v>
      </c>
      <c r="F24" s="15" t="n">
        <v>0.0327</v>
      </c>
      <c r="G24" s="15" t="n">
        <v>0.0593</v>
      </c>
    </row>
    <row r="25">
      <c r="A25" s="12" t="inlineStr">
        <is>
          <t>PUNJAB NATIONAL BANK CD 18-12-25#**</t>
        </is>
      </c>
      <c r="B25" s="30" t="inlineStr">
        <is>
          <t>INE160A16SR8</t>
        </is>
      </c>
      <c r="C25" s="30" t="inlineStr">
        <is>
          <t>CRISIL A1+</t>
        </is>
      </c>
      <c r="D25" s="13" t="n">
        <v>32500000</v>
      </c>
      <c r="E25" s="14" t="n">
        <v>32252.9</v>
      </c>
      <c r="F25" s="15" t="n">
        <v>0.0304</v>
      </c>
      <c r="G25" s="15" t="n">
        <v>0.059497</v>
      </c>
    </row>
    <row r="26">
      <c r="A26" s="12" t="inlineStr">
        <is>
          <t>CANARA BANK CD RED 27-11-25#**</t>
        </is>
      </c>
      <c r="B26" s="30" t="inlineStr">
        <is>
          <t>INE476A16D88</t>
        </is>
      </c>
      <c r="C26" s="30" t="inlineStr">
        <is>
          <t>CRISIL A1+</t>
        </is>
      </c>
      <c r="D26" s="13" t="n">
        <v>30000000</v>
      </c>
      <c r="E26" s="14" t="n">
        <v>29875.5</v>
      </c>
      <c r="F26" s="15" t="n">
        <v>0.0281</v>
      </c>
      <c r="G26" s="15" t="n">
        <v>0.058502</v>
      </c>
    </row>
    <row r="27">
      <c r="A27" s="12" t="inlineStr">
        <is>
          <t>UNION BANK OF INDIA CD RED 22-12-2025#**</t>
        </is>
      </c>
      <c r="B27" s="30" t="inlineStr">
        <is>
          <t>INE692A16JU3</t>
        </is>
      </c>
      <c r="C27" s="30" t="inlineStr">
        <is>
          <t>ICRA A1+</t>
        </is>
      </c>
      <c r="D27" s="13" t="n">
        <v>30000000</v>
      </c>
      <c r="E27" s="14" t="n">
        <v>29756.37</v>
      </c>
      <c r="F27" s="15" t="n">
        <v>0.028</v>
      </c>
      <c r="G27" s="15" t="n">
        <v>0.058597</v>
      </c>
    </row>
    <row r="28">
      <c r="A28" s="12" t="inlineStr">
        <is>
          <t>INDUSIND BANK LTD CD RED 20-11-2025#**</t>
        </is>
      </c>
      <c r="B28" s="30" t="inlineStr">
        <is>
          <t>INE095A169A1</t>
        </is>
      </c>
      <c r="C28" s="30" t="inlineStr">
        <is>
          <t>CRISIL A1+</t>
        </is>
      </c>
      <c r="D28" s="13" t="n">
        <v>20000000</v>
      </c>
      <c r="E28" s="14" t="n">
        <v>19937.1</v>
      </c>
      <c r="F28" s="15" t="n">
        <v>0.0188</v>
      </c>
      <c r="G28" s="15" t="n">
        <v>0.060608</v>
      </c>
    </row>
    <row r="29">
      <c r="A29" s="12" t="inlineStr">
        <is>
          <t>CANARA BANK CD RED 21-11-2025#**</t>
        </is>
      </c>
      <c r="B29" s="30" t="inlineStr">
        <is>
          <t>INE476A16D70</t>
        </is>
      </c>
      <c r="C29" s="30" t="inlineStr">
        <is>
          <t>CRISIL A1+</t>
        </is>
      </c>
      <c r="D29" s="13" t="n">
        <v>20000000</v>
      </c>
      <c r="E29" s="14" t="n">
        <v>19936.1</v>
      </c>
      <c r="F29" s="15" t="n">
        <v>0.0188</v>
      </c>
      <c r="G29" s="15" t="n">
        <v>0.058496</v>
      </c>
    </row>
    <row r="30">
      <c r="A30" s="12" t="inlineStr">
        <is>
          <t>CANARA BANK CD RED 19-12-2025#**</t>
        </is>
      </c>
      <c r="B30" s="30" t="inlineStr">
        <is>
          <t>INE476A16ZU7</t>
        </is>
      </c>
      <c r="C30" s="30" t="inlineStr">
        <is>
          <t>CRISIL A1+</t>
        </is>
      </c>
      <c r="D30" s="13" t="n">
        <v>20000000</v>
      </c>
      <c r="E30" s="14" t="n">
        <v>19847.06</v>
      </c>
      <c r="F30" s="15" t="n">
        <v>0.0187</v>
      </c>
      <c r="G30" s="15" t="n">
        <v>0.058597</v>
      </c>
    </row>
    <row r="31">
      <c r="A31" s="12" t="inlineStr">
        <is>
          <t>BANK OF BARODA CD RED 27-01-2026#**</t>
        </is>
      </c>
      <c r="B31" s="30" t="inlineStr">
        <is>
          <t>INE028A16JH7</t>
        </is>
      </c>
      <c r="C31" s="30" t="inlineStr">
        <is>
          <t>ICRA A1+</t>
        </is>
      </c>
      <c r="D31" s="13" t="n">
        <v>17500000</v>
      </c>
      <c r="E31" s="14" t="n">
        <v>17252.45</v>
      </c>
      <c r="F31" s="15" t="n">
        <v>0.0162</v>
      </c>
      <c r="G31" s="15" t="n">
        <v>0.0602</v>
      </c>
    </row>
    <row r="32">
      <c r="A32" s="12" t="inlineStr">
        <is>
          <t>KOTAK MAHINDRA BANK CD RED 04-12-2025#**</t>
        </is>
      </c>
      <c r="B32" s="30" t="inlineStr">
        <is>
          <t>INE237A168Y2</t>
        </is>
      </c>
      <c r="C32" s="30" t="inlineStr">
        <is>
          <t>CRISIL A1+</t>
        </is>
      </c>
      <c r="D32" s="13" t="n">
        <v>15000000</v>
      </c>
      <c r="E32" s="14" t="n">
        <v>14920.82</v>
      </c>
      <c r="F32" s="15" t="n">
        <v>0.014</v>
      </c>
      <c r="G32" s="15" t="n">
        <v>0.058699</v>
      </c>
    </row>
    <row r="33">
      <c r="A33" s="12" t="inlineStr">
        <is>
          <t>PUNJAB NATIONAL BANK CD RED 11-12-2025#</t>
        </is>
      </c>
      <c r="B33" s="30" t="inlineStr">
        <is>
          <t>INE160A16QL5</t>
        </is>
      </c>
      <c r="C33" s="30" t="inlineStr">
        <is>
          <t>CRISIL A1+</t>
        </is>
      </c>
      <c r="D33" s="13" t="n">
        <v>15000000</v>
      </c>
      <c r="E33" s="14" t="n">
        <v>14902.83</v>
      </c>
      <c r="F33" s="15" t="n">
        <v>0.014</v>
      </c>
      <c r="G33" s="15" t="n">
        <v>0.059497</v>
      </c>
    </row>
    <row r="34">
      <c r="A34" s="12" t="inlineStr">
        <is>
          <t>BANK OF BARODA CD RED 04-11-25#**</t>
        </is>
      </c>
      <c r="B34" s="30" t="inlineStr">
        <is>
          <t>INE028A16JL9</t>
        </is>
      </c>
      <c r="C34" s="30" t="inlineStr">
        <is>
          <t>ICRA A1+</t>
        </is>
      </c>
      <c r="D34" s="13" t="n">
        <v>10000000</v>
      </c>
      <c r="E34" s="14" t="n">
        <v>9995.219999999999</v>
      </c>
      <c r="F34" s="15" t="n">
        <v>0.0094</v>
      </c>
      <c r="G34" s="15" t="n">
        <v>0.058184</v>
      </c>
    </row>
    <row r="35">
      <c r="A35" s="12" t="inlineStr">
        <is>
          <t>ICICI BANK CD RED 14-11-2025#**</t>
        </is>
      </c>
      <c r="B35" s="30" t="inlineStr">
        <is>
          <t>INE090AD6204</t>
        </is>
      </c>
      <c r="C35" s="30" t="inlineStr">
        <is>
          <t>CARE A1+</t>
        </is>
      </c>
      <c r="D35" s="13" t="n">
        <v>10000000</v>
      </c>
      <c r="E35" s="14" t="n">
        <v>9979.360000000001</v>
      </c>
      <c r="F35" s="15" t="n">
        <v>0.0094</v>
      </c>
      <c r="G35" s="15" t="n">
        <v>0.058085</v>
      </c>
    </row>
    <row r="36">
      <c r="A36" s="12" t="inlineStr">
        <is>
          <t>HDFC BANK CD RED 18-11-2025#**</t>
        </is>
      </c>
      <c r="B36" s="30" t="inlineStr">
        <is>
          <t>INE040A16HG8</t>
        </is>
      </c>
      <c r="C36" s="30" t="inlineStr">
        <is>
          <t>CARE A1+</t>
        </is>
      </c>
      <c r="D36" s="13" t="n">
        <v>10000000</v>
      </c>
      <c r="E36" s="14" t="n">
        <v>9972.780000000001</v>
      </c>
      <c r="F36" s="15" t="n">
        <v>0.0094</v>
      </c>
      <c r="G36" s="15" t="n">
        <v>0.058602</v>
      </c>
    </row>
    <row r="37">
      <c r="A37" s="12" t="inlineStr">
        <is>
          <t>HDFC BANK CD RED 03-12-25#**</t>
        </is>
      </c>
      <c r="B37" s="30" t="inlineStr">
        <is>
          <t>INE040A16HI4</t>
        </is>
      </c>
      <c r="C37" s="30" t="inlineStr">
        <is>
          <t>CARE A1+</t>
        </is>
      </c>
      <c r="D37" s="13" t="n">
        <v>10000000</v>
      </c>
      <c r="E37" s="14" t="n">
        <v>9948.200000000001</v>
      </c>
      <c r="F37" s="15" t="n">
        <v>0.0094</v>
      </c>
      <c r="G37" s="15" t="n">
        <v>0.059398</v>
      </c>
    </row>
    <row r="38">
      <c r="A38" s="12" t="inlineStr">
        <is>
          <t>BANK OF BARODA CD RED 05-01-2026#**</t>
        </is>
      </c>
      <c r="B38" s="30" t="inlineStr">
        <is>
          <t>INE028A16JI5</t>
        </is>
      </c>
      <c r="C38" s="30" t="inlineStr">
        <is>
          <t>ICRA A1+</t>
        </is>
      </c>
      <c r="D38" s="13" t="n">
        <v>10000000</v>
      </c>
      <c r="E38" s="14" t="n">
        <v>9893.940000000001</v>
      </c>
      <c r="F38" s="15" t="n">
        <v>0.009299999999999999</v>
      </c>
      <c r="G38" s="15" t="n">
        <v>0.060198</v>
      </c>
    </row>
    <row r="39">
      <c r="A39" s="12" t="inlineStr">
        <is>
          <t>BANK OF BARODA CD RED 06-01-2026#**</t>
        </is>
      </c>
      <c r="B39" s="30" t="inlineStr">
        <is>
          <t>INE028A16KA0</t>
        </is>
      </c>
      <c r="C39" s="30" t="inlineStr">
        <is>
          <t>ICRA A1+</t>
        </is>
      </c>
      <c r="D39" s="13" t="n">
        <v>10000000</v>
      </c>
      <c r="E39" s="14" t="n">
        <v>9892.32</v>
      </c>
      <c r="F39" s="15" t="n">
        <v>0.009299999999999999</v>
      </c>
      <c r="G39" s="15" t="n">
        <v>0.060201</v>
      </c>
    </row>
    <row r="40">
      <c r="A40" s="12" t="inlineStr">
        <is>
          <t>KOTAK MAHINDRA BANK CD RED 15-01-2026#**</t>
        </is>
      </c>
      <c r="B40" s="30" t="inlineStr">
        <is>
          <t>INE237A162Z2</t>
        </is>
      </c>
      <c r="C40" s="30" t="inlineStr">
        <is>
          <t>CRISIL A1+</t>
        </is>
      </c>
      <c r="D40" s="13" t="n">
        <v>10000000</v>
      </c>
      <c r="E40" s="14" t="n">
        <v>9878.219999999999</v>
      </c>
      <c r="F40" s="15" t="n">
        <v>0.009299999999999999</v>
      </c>
      <c r="G40" s="15" t="n">
        <v>0.059999</v>
      </c>
    </row>
    <row r="41">
      <c r="A41" s="12" t="inlineStr">
        <is>
          <t>NABARD CD RED 20-01-2026#**</t>
        </is>
      </c>
      <c r="B41" s="30" t="inlineStr">
        <is>
          <t>INE261F16892</t>
        </is>
      </c>
      <c r="C41" s="30" t="inlineStr">
        <is>
          <t>CRISIL A1+</t>
        </is>
      </c>
      <c r="D41" s="13" t="n">
        <v>10000000</v>
      </c>
      <c r="E41" s="14" t="n">
        <v>9869.450000000001</v>
      </c>
      <c r="F41" s="15" t="n">
        <v>0.009299999999999999</v>
      </c>
      <c r="G41" s="15" t="n">
        <v>0.060351</v>
      </c>
    </row>
    <row r="42">
      <c r="A42" s="12" t="inlineStr">
        <is>
          <t>UNION BANK OF INDIA CD RED 29-01-2026#</t>
        </is>
      </c>
      <c r="B42" s="30" t="inlineStr">
        <is>
          <t>INE692A16IN0</t>
        </is>
      </c>
      <c r="C42" s="30" t="inlineStr">
        <is>
          <t>ICRA A1+</t>
        </is>
      </c>
      <c r="D42" s="13" t="n">
        <v>10000000</v>
      </c>
      <c r="E42" s="14" t="n">
        <v>9855.33</v>
      </c>
      <c r="F42" s="15" t="n">
        <v>0.009299999999999999</v>
      </c>
      <c r="G42" s="15" t="n">
        <v>0.060202</v>
      </c>
    </row>
    <row r="43">
      <c r="A43" s="12" t="inlineStr">
        <is>
          <t>SIDBI CD RED 05-12-2025#**</t>
        </is>
      </c>
      <c r="B43" s="30" t="inlineStr">
        <is>
          <t>INE556F16AX2</t>
        </is>
      </c>
      <c r="C43" s="30" t="inlineStr">
        <is>
          <t>CRISIL A1+</t>
        </is>
      </c>
      <c r="D43" s="13" t="n">
        <v>7500000</v>
      </c>
      <c r="E43" s="14" t="n">
        <v>7458.66</v>
      </c>
      <c r="F43" s="15" t="n">
        <v>0.007</v>
      </c>
      <c r="G43" s="15" t="n">
        <v>0.059501</v>
      </c>
    </row>
    <row r="44">
      <c r="A44" s="12" t="inlineStr">
        <is>
          <t>BANK OF INDIA CD RED 26-12-2025#</t>
        </is>
      </c>
      <c r="B44" s="30" t="inlineStr">
        <is>
          <t>INE084A16CY0</t>
        </is>
      </c>
      <c r="C44" s="30" t="inlineStr">
        <is>
          <t>CRISIL A1+</t>
        </is>
      </c>
      <c r="D44" s="13" t="n">
        <v>5500000</v>
      </c>
      <c r="E44" s="14" t="n">
        <v>5450.71</v>
      </c>
      <c r="F44" s="15" t="n">
        <v>0.0051</v>
      </c>
      <c r="G44" s="15" t="n">
        <v>0.060006</v>
      </c>
    </row>
    <row r="45">
      <c r="A45" s="12" t="inlineStr">
        <is>
          <t>IDFC FIRST BANK LTD. CD RED 12-11-2025#**</t>
        </is>
      </c>
      <c r="B45" s="30" t="inlineStr">
        <is>
          <t>INE092T16XQ5</t>
        </is>
      </c>
      <c r="C45" s="30" t="inlineStr">
        <is>
          <t>CRISIL A1+</t>
        </is>
      </c>
      <c r="D45" s="13" t="n">
        <v>5000000</v>
      </c>
      <c r="E45" s="14" t="n">
        <v>4991.14</v>
      </c>
      <c r="F45" s="15" t="n">
        <v>0.0047</v>
      </c>
      <c r="G45" s="15" t="n">
        <v>0.058903</v>
      </c>
    </row>
    <row r="46">
      <c r="A46" s="12" t="inlineStr">
        <is>
          <t>BANK OF BARODA CD RED 02-12-2025#**</t>
        </is>
      </c>
      <c r="B46" s="30" t="inlineStr">
        <is>
          <t>INE028A16JS4</t>
        </is>
      </c>
      <c r="C46" s="30" t="inlineStr">
        <is>
          <t>ICRA A1+</t>
        </is>
      </c>
      <c r="D46" s="13" t="n">
        <v>5000000</v>
      </c>
      <c r="E46" s="14" t="n">
        <v>4974.98</v>
      </c>
      <c r="F46" s="15" t="n">
        <v>0.0047</v>
      </c>
      <c r="G46" s="15" t="n">
        <v>0.059226</v>
      </c>
    </row>
    <row r="47">
      <c r="A47" s="12" t="inlineStr">
        <is>
          <t>CANARA BANK CD RED 04-12-2025#**</t>
        </is>
      </c>
      <c r="B47" s="30" t="inlineStr">
        <is>
          <t>INE476A16ZO0</t>
        </is>
      </c>
      <c r="C47" s="30" t="inlineStr">
        <is>
          <t>CRISIL A1+</t>
        </is>
      </c>
      <c r="D47" s="13" t="n">
        <v>5000000</v>
      </c>
      <c r="E47" s="14" t="n">
        <v>4973.45</v>
      </c>
      <c r="F47" s="15" t="n">
        <v>0.0047</v>
      </c>
      <c r="G47" s="15" t="n">
        <v>0.059051</v>
      </c>
    </row>
    <row r="48">
      <c r="A48" s="12" t="inlineStr">
        <is>
          <t>PUNJAB NAT BK CD RED 05-12-2025#**</t>
        </is>
      </c>
      <c r="B48" s="30" t="inlineStr">
        <is>
          <t>INE160A16QM3</t>
        </is>
      </c>
      <c r="C48" s="30" t="inlineStr">
        <is>
          <t>CRISIL A1+</t>
        </is>
      </c>
      <c r="D48" s="13" t="n">
        <v>5000000</v>
      </c>
      <c r="E48" s="14" t="n">
        <v>4972.44</v>
      </c>
      <c r="F48" s="15" t="n">
        <v>0.0047</v>
      </c>
      <c r="G48" s="15" t="n">
        <v>0.059501</v>
      </c>
    </row>
    <row r="49">
      <c r="A49" s="12" t="inlineStr">
        <is>
          <t>AXIS BANK LTD CD RED 12-12-25#**</t>
        </is>
      </c>
      <c r="B49" s="30" t="inlineStr">
        <is>
          <t>INE238AD6BG2</t>
        </is>
      </c>
      <c r="C49" s="30" t="inlineStr">
        <is>
          <t>CRISIL A1+</t>
        </is>
      </c>
      <c r="D49" s="13" t="n">
        <v>5000000</v>
      </c>
      <c r="E49" s="14" t="n">
        <v>4966.92</v>
      </c>
      <c r="F49" s="15" t="n">
        <v>0.0047</v>
      </c>
      <c r="G49" s="15" t="n">
        <v>0.0593</v>
      </c>
    </row>
    <row r="50">
      <c r="A50" s="12" t="inlineStr">
        <is>
          <t>CANARA BANK CD RED 27-01-2026#</t>
        </is>
      </c>
      <c r="B50" s="30" t="inlineStr">
        <is>
          <t>INE476A16E12</t>
        </is>
      </c>
      <c r="C50" s="30" t="inlineStr">
        <is>
          <t>CRISIL A1+</t>
        </is>
      </c>
      <c r="D50" s="13" t="n">
        <v>5000000</v>
      </c>
      <c r="E50" s="14" t="n">
        <v>4929.39</v>
      </c>
      <c r="F50" s="15" t="n">
        <v>0.0046</v>
      </c>
      <c r="G50" s="15" t="n">
        <v>0.0601</v>
      </c>
    </row>
    <row r="51">
      <c r="A51" s="12" t="inlineStr">
        <is>
          <t>CANARA BANK CD RED 05-12-2025#**</t>
        </is>
      </c>
      <c r="B51" s="30" t="inlineStr">
        <is>
          <t>INE476A16ZP7</t>
        </is>
      </c>
      <c r="C51" s="30" t="inlineStr">
        <is>
          <t>CRISIL A1+</t>
        </is>
      </c>
      <c r="D51" s="13" t="n">
        <v>2500000</v>
      </c>
      <c r="E51" s="14" t="n">
        <v>2486.33</v>
      </c>
      <c r="F51" s="15" t="n">
        <v>0.0023</v>
      </c>
      <c r="G51" s="15" t="n">
        <v>0.05905</v>
      </c>
    </row>
    <row r="52">
      <c r="A52" s="12" t="inlineStr">
        <is>
          <t>AXIS BANK LTD CD RED 16-12-2025#**</t>
        </is>
      </c>
      <c r="B52" s="30" t="inlineStr">
        <is>
          <t>INE238AD6AX9</t>
        </is>
      </c>
      <c r="C52" s="30" t="inlineStr">
        <is>
          <t>CRISIL A1+</t>
        </is>
      </c>
      <c r="D52" s="13" t="n">
        <v>2500000</v>
      </c>
      <c r="E52" s="14" t="n">
        <v>2481.86</v>
      </c>
      <c r="F52" s="15" t="n">
        <v>0.0023</v>
      </c>
      <c r="G52" s="15" t="n">
        <v>0.059301</v>
      </c>
    </row>
    <row r="53">
      <c r="A53" s="12" t="inlineStr">
        <is>
          <t>AXIS BANK LTD CD RED 17-12-25#**</t>
        </is>
      </c>
      <c r="B53" s="30" t="inlineStr">
        <is>
          <t>INE238AD6AY7</t>
        </is>
      </c>
      <c r="C53" s="30" t="inlineStr">
        <is>
          <t>CRISIL A1+</t>
        </is>
      </c>
      <c r="D53" s="13" t="n">
        <v>2500000</v>
      </c>
      <c r="E53" s="14" t="n">
        <v>2481.46</v>
      </c>
      <c r="F53" s="15" t="n">
        <v>0.0023</v>
      </c>
      <c r="G53" s="15" t="n">
        <v>0.059304</v>
      </c>
    </row>
    <row r="54">
      <c r="A54" s="12" t="inlineStr">
        <is>
          <t>UNION BK OF INDIA CD RD 18-12-25#</t>
        </is>
      </c>
      <c r="B54" s="30" t="inlineStr">
        <is>
          <t>INE692A16II0</t>
        </is>
      </c>
      <c r="C54" s="30" t="inlineStr">
        <is>
          <t>ICRA A1+</t>
        </is>
      </c>
      <c r="D54" s="13" t="n">
        <v>2500000</v>
      </c>
      <c r="E54" s="14" t="n">
        <v>2481.28</v>
      </c>
      <c r="F54" s="15" t="n">
        <v>0.0023</v>
      </c>
      <c r="G54" s="15" t="n">
        <v>0.058598</v>
      </c>
    </row>
    <row r="55">
      <c r="A55" s="16" t="inlineStr">
        <is>
          <t>Sub Total</t>
        </is>
      </c>
      <c r="B55" s="31" t="n"/>
      <c r="C55" s="31" t="n"/>
      <c r="D55" s="17" t="n"/>
      <c r="E55" s="18" t="n">
        <v>434853.6</v>
      </c>
      <c r="F55" s="19" t="n">
        <v>0.4092</v>
      </c>
      <c r="G55" s="20" t="n"/>
    </row>
    <row r="56">
      <c r="A56" s="12" t="n"/>
      <c r="B56" s="30" t="n"/>
      <c r="C56" s="30" t="n"/>
      <c r="D56" s="13" t="n"/>
      <c r="E56" s="14" t="n"/>
      <c r="F56" s="15" t="n"/>
      <c r="G56" s="15" t="n"/>
    </row>
    <row r="57">
      <c r="A57" s="16" t="inlineStr">
        <is>
          <t>Commercial Paper</t>
        </is>
      </c>
      <c r="B57" s="30" t="n"/>
      <c r="C57" s="30" t="n"/>
      <c r="D57" s="13" t="n"/>
      <c r="E57" s="14" t="n"/>
      <c r="F57" s="15" t="n"/>
      <c r="G57" s="15" t="n"/>
    </row>
    <row r="58">
      <c r="A58" s="12" t="inlineStr">
        <is>
          <t>NABARD CP RED 19-11-2025**</t>
        </is>
      </c>
      <c r="B58" s="30" t="inlineStr">
        <is>
          <t>INE261F14OI6</t>
        </is>
      </c>
      <c r="C58" s="30" t="inlineStr">
        <is>
          <t>CRISIL A1+</t>
        </is>
      </c>
      <c r="D58" s="13" t="n">
        <v>20000000</v>
      </c>
      <c r="E58" s="14" t="n">
        <v>19942.32</v>
      </c>
      <c r="F58" s="15" t="n">
        <v>0.0188</v>
      </c>
      <c r="G58" s="15" t="n">
        <v>0.05865</v>
      </c>
    </row>
    <row r="59">
      <c r="A59" s="12" t="inlineStr">
        <is>
          <t>NTPC LTD CP RED 03-12-25**</t>
        </is>
      </c>
      <c r="B59" s="30" t="inlineStr">
        <is>
          <t>INE733E14BX3</t>
        </is>
      </c>
      <c r="C59" s="30" t="inlineStr">
        <is>
          <t>CRISIL A1+</t>
        </is>
      </c>
      <c r="D59" s="13" t="n">
        <v>20000000</v>
      </c>
      <c r="E59" s="14" t="n">
        <v>19896.74</v>
      </c>
      <c r="F59" s="15" t="n">
        <v>0.0187</v>
      </c>
      <c r="G59" s="15" t="n">
        <v>0.059196</v>
      </c>
    </row>
    <row r="60">
      <c r="A60" s="12" t="inlineStr">
        <is>
          <t>LIC HSG FIN CP RED 21-01-2026**</t>
        </is>
      </c>
      <c r="B60" s="30" t="inlineStr">
        <is>
          <t>INE115A14FI3</t>
        </is>
      </c>
      <c r="C60" s="30" t="inlineStr">
        <is>
          <t>CRISIL A1+</t>
        </is>
      </c>
      <c r="D60" s="13" t="n">
        <v>20000000</v>
      </c>
      <c r="E60" s="14" t="n">
        <v>19734.18</v>
      </c>
      <c r="F60" s="15" t="n">
        <v>0.0186</v>
      </c>
      <c r="G60" s="15" t="n">
        <v>0.060698</v>
      </c>
    </row>
    <row r="61">
      <c r="A61" s="12" t="inlineStr">
        <is>
          <t>INDIAN OIL CORP LTD CP RED 04-11-2025**</t>
        </is>
      </c>
      <c r="B61" s="30" t="inlineStr">
        <is>
          <t>INE242A14YF2</t>
        </is>
      </c>
      <c r="C61" s="30" t="inlineStr">
        <is>
          <t>CRISIL A1+</t>
        </is>
      </c>
      <c r="D61" s="13" t="n">
        <v>15000000</v>
      </c>
      <c r="E61" s="14" t="n">
        <v>14992.64</v>
      </c>
      <c r="F61" s="15" t="n">
        <v>0.0141</v>
      </c>
      <c r="G61" s="15" t="n">
        <v>0.059768</v>
      </c>
    </row>
    <row r="62">
      <c r="A62" s="12" t="inlineStr">
        <is>
          <t>INDIAN OIL CORP LTD CP RED 16-12-2025**</t>
        </is>
      </c>
      <c r="B62" s="30" t="inlineStr">
        <is>
          <t>INE242A14YO4</t>
        </is>
      </c>
      <c r="C62" s="30" t="inlineStr">
        <is>
          <t>CRISIL A1+</t>
        </is>
      </c>
      <c r="D62" s="13" t="n">
        <v>15000000</v>
      </c>
      <c r="E62" s="14" t="n">
        <v>14890.77</v>
      </c>
      <c r="F62" s="15" t="n">
        <v>0.014</v>
      </c>
      <c r="G62" s="15" t="n">
        <v>0.059498</v>
      </c>
    </row>
    <row r="63">
      <c r="A63" s="12" t="inlineStr">
        <is>
          <t>SMFG INDIA HOME FIN LT CP 27-01-26**</t>
        </is>
      </c>
      <c r="B63" s="30" t="inlineStr">
        <is>
          <t>INE213W14182</t>
        </is>
      </c>
      <c r="C63" s="30" t="inlineStr">
        <is>
          <t>CRISIL A1+</t>
        </is>
      </c>
      <c r="D63" s="13" t="n">
        <v>15000000</v>
      </c>
      <c r="E63" s="14" t="n">
        <v>14782.26</v>
      </c>
      <c r="F63" s="15" t="n">
        <v>0.0139</v>
      </c>
      <c r="G63" s="15" t="n">
        <v>0.0618</v>
      </c>
    </row>
    <row r="64">
      <c r="A64" s="12" t="inlineStr">
        <is>
          <t>ICICI SECURITIES CP RED 17-12-25**</t>
        </is>
      </c>
      <c r="B64" s="30" t="inlineStr">
        <is>
          <t>INE763G14ZM7</t>
        </is>
      </c>
      <c r="C64" s="30" t="inlineStr">
        <is>
          <t>CRISIL A1+</t>
        </is>
      </c>
      <c r="D64" s="13" t="n">
        <v>12500000</v>
      </c>
      <c r="E64" s="14" t="n">
        <v>12399.06</v>
      </c>
      <c r="F64" s="15" t="n">
        <v>0.0117</v>
      </c>
      <c r="G64" s="15" t="n">
        <v>0.064599</v>
      </c>
    </row>
    <row r="65">
      <c r="A65" s="12" t="inlineStr">
        <is>
          <t>ICICI SECURITIES PRIM DEAL CP 04-11-25**</t>
        </is>
      </c>
      <c r="B65" s="30" t="inlineStr">
        <is>
          <t>INE849D14HV0</t>
        </is>
      </c>
      <c r="C65" s="30" t="inlineStr">
        <is>
          <t>CRISIL A1+</t>
        </is>
      </c>
      <c r="D65" s="13" t="n">
        <v>10000000</v>
      </c>
      <c r="E65" s="14" t="n">
        <v>9994.870000000001</v>
      </c>
      <c r="F65" s="15" t="n">
        <v>0.0094</v>
      </c>
      <c r="G65" s="15" t="n">
        <v>0.06250799999999999</v>
      </c>
    </row>
    <row r="66">
      <c r="A66" s="12" t="inlineStr">
        <is>
          <t>360 ONE WAM LTD. CP RD 06-11-25**</t>
        </is>
      </c>
      <c r="B66" s="30" t="inlineStr">
        <is>
          <t>INE466L14ER1</t>
        </is>
      </c>
      <c r="C66" s="30" t="inlineStr">
        <is>
          <t>ICRA A1+</t>
        </is>
      </c>
      <c r="D66" s="13" t="n">
        <v>10000000</v>
      </c>
      <c r="E66" s="14" t="n">
        <v>9990.559999999999</v>
      </c>
      <c r="F66" s="15" t="n">
        <v>0.0094</v>
      </c>
      <c r="G66" s="15" t="n">
        <v>0.068977</v>
      </c>
    </row>
    <row r="67">
      <c r="A67" s="12" t="inlineStr">
        <is>
          <t>BAJAJ HOUSING FINANCE CP RED 11-11-2025**</t>
        </is>
      </c>
      <c r="B67" s="30" t="inlineStr">
        <is>
          <t>INE377Y14BR9</t>
        </is>
      </c>
      <c r="C67" s="30" t="inlineStr">
        <is>
          <t>CRISIL A1+</t>
        </is>
      </c>
      <c r="D67" s="13" t="n">
        <v>10000000</v>
      </c>
      <c r="E67" s="14" t="n">
        <v>9983.389999999999</v>
      </c>
      <c r="F67" s="15" t="n">
        <v>0.0094</v>
      </c>
      <c r="G67" s="15" t="n">
        <v>0.060727</v>
      </c>
    </row>
    <row r="68">
      <c r="A68" s="12" t="inlineStr">
        <is>
          <t>RELIANCE RETAIL VENTURES CP RD 13-11-25</t>
        </is>
      </c>
      <c r="B68" s="30" t="inlineStr">
        <is>
          <t>INE929O14DU8</t>
        </is>
      </c>
      <c r="C68" s="30" t="inlineStr">
        <is>
          <t>CRISIL A1+</t>
        </is>
      </c>
      <c r="D68" s="13" t="n">
        <v>10000000</v>
      </c>
      <c r="E68" s="14" t="n">
        <v>9980.280000000001</v>
      </c>
      <c r="F68" s="15" t="n">
        <v>0.0094</v>
      </c>
      <c r="G68" s="15" t="n">
        <v>0.0601</v>
      </c>
    </row>
    <row r="69">
      <c r="A69" s="12" t="inlineStr">
        <is>
          <t>AXIS SECURITIES LTD. CP RED 13-11-2025**</t>
        </is>
      </c>
      <c r="B69" s="30" t="inlineStr">
        <is>
          <t>INE110O14GD4</t>
        </is>
      </c>
      <c r="C69" s="30" t="inlineStr">
        <is>
          <t>ICRA A1+</t>
        </is>
      </c>
      <c r="D69" s="13" t="n">
        <v>10000000</v>
      </c>
      <c r="E69" s="14" t="n">
        <v>9979.200000000001</v>
      </c>
      <c r="F69" s="15" t="n">
        <v>0.0094</v>
      </c>
      <c r="G69" s="15" t="n">
        <v>0.063399</v>
      </c>
    </row>
    <row r="70">
      <c r="A70" s="12" t="inlineStr">
        <is>
          <t>EXIM BANK CP RED 17-11-2025**</t>
        </is>
      </c>
      <c r="B70" s="30" t="inlineStr">
        <is>
          <t>INE514E14SJ0</t>
        </is>
      </c>
      <c r="C70" s="30" t="inlineStr">
        <is>
          <t>CRISIL A1+</t>
        </is>
      </c>
      <c r="D70" s="13" t="n">
        <v>10000000</v>
      </c>
      <c r="E70" s="14" t="n">
        <v>9974.27</v>
      </c>
      <c r="F70" s="15" t="n">
        <v>0.0094</v>
      </c>
      <c r="G70" s="15" t="n">
        <v>0.058859</v>
      </c>
    </row>
    <row r="71">
      <c r="A71" s="12" t="inlineStr">
        <is>
          <t>AXIS SECURITIES LTD. CP RED 18-11-2025**</t>
        </is>
      </c>
      <c r="B71" s="30" t="inlineStr">
        <is>
          <t>INE110O14GE2</t>
        </is>
      </c>
      <c r="C71" s="30" t="inlineStr">
        <is>
          <t>ICRA A1+</t>
        </is>
      </c>
      <c r="D71" s="13" t="n">
        <v>10000000</v>
      </c>
      <c r="E71" s="14" t="n">
        <v>9970.209999999999</v>
      </c>
      <c r="F71" s="15" t="n">
        <v>0.0094</v>
      </c>
      <c r="G71" s="15" t="n">
        <v>0.064152</v>
      </c>
    </row>
    <row r="72">
      <c r="A72" s="12" t="inlineStr">
        <is>
          <t>ADITYA BIRLA MONEY CP RED 18-11-2025**</t>
        </is>
      </c>
      <c r="B72" s="30" t="inlineStr">
        <is>
          <t>INE865C14OG5</t>
        </is>
      </c>
      <c r="C72" s="30" t="inlineStr">
        <is>
          <t>CRISIL A1+</t>
        </is>
      </c>
      <c r="D72" s="13" t="n">
        <v>10000000</v>
      </c>
      <c r="E72" s="14" t="n">
        <v>9969.17</v>
      </c>
      <c r="F72" s="15" t="n">
        <v>0.0094</v>
      </c>
      <c r="G72" s="15" t="n">
        <v>0.066399</v>
      </c>
    </row>
    <row r="73">
      <c r="A73" s="12" t="inlineStr">
        <is>
          <t>AXIS SECURITIES LTD. CP RED 19-11-25**</t>
        </is>
      </c>
      <c r="B73" s="30" t="inlineStr">
        <is>
          <t>INE110O14GF9</t>
        </is>
      </c>
      <c r="C73" s="30" t="inlineStr">
        <is>
          <t>ICRA A1+</t>
        </is>
      </c>
      <c r="D73" s="13" t="n">
        <v>10000000</v>
      </c>
      <c r="E73" s="14" t="n">
        <v>9968.469999999999</v>
      </c>
      <c r="F73" s="15" t="n">
        <v>0.0094</v>
      </c>
      <c r="G73" s="15" t="n">
        <v>0.064148</v>
      </c>
    </row>
    <row r="74">
      <c r="A74" s="12" t="inlineStr">
        <is>
          <t>RELIANCE RETAIL VENT CP RED 21-11-25**</t>
        </is>
      </c>
      <c r="B74" s="30" t="inlineStr">
        <is>
          <t>INE929O14DX2</t>
        </is>
      </c>
      <c r="C74" s="30" t="inlineStr">
        <is>
          <t>CRISIL A1+</t>
        </is>
      </c>
      <c r="D74" s="13" t="n">
        <v>10000000</v>
      </c>
      <c r="E74" s="14" t="n">
        <v>9967.18</v>
      </c>
      <c r="F74" s="15" t="n">
        <v>0.0094</v>
      </c>
      <c r="G74" s="15" t="n">
        <v>0.060094</v>
      </c>
    </row>
    <row r="75">
      <c r="A75" s="12" t="inlineStr">
        <is>
          <t>RELIANCE RETAIL VENTURES CP RED 25-11-25**</t>
        </is>
      </c>
      <c r="B75" s="30" t="inlineStr">
        <is>
          <t>INE929O14DY0</t>
        </is>
      </c>
      <c r="C75" s="30" t="inlineStr">
        <is>
          <t>CRISIL A1+</t>
        </is>
      </c>
      <c r="D75" s="13" t="n">
        <v>10000000</v>
      </c>
      <c r="E75" s="14" t="n">
        <v>9960.639999999999</v>
      </c>
      <c r="F75" s="15" t="n">
        <v>0.0094</v>
      </c>
      <c r="G75" s="15" t="n">
        <v>0.060097</v>
      </c>
    </row>
    <row r="76">
      <c r="A76" s="12" t="inlineStr">
        <is>
          <t>ADITYA BIRLA CAPITAL CP RED 25-11-2025**</t>
        </is>
      </c>
      <c r="B76" s="30" t="inlineStr">
        <is>
          <t>INE674K14AN9</t>
        </is>
      </c>
      <c r="C76" s="30" t="inlineStr">
        <is>
          <t>CRISIL A1+</t>
        </is>
      </c>
      <c r="D76" s="13" t="n">
        <v>10000000</v>
      </c>
      <c r="E76" s="14" t="n">
        <v>9958.42</v>
      </c>
      <c r="F76" s="15" t="n">
        <v>0.0094</v>
      </c>
      <c r="G76" s="15" t="n">
        <v>0.0635</v>
      </c>
    </row>
    <row r="77">
      <c r="A77" s="12" t="inlineStr">
        <is>
          <t>ICICI SECURITIES CP RED 25-11-2025**</t>
        </is>
      </c>
      <c r="B77" s="30" t="inlineStr">
        <is>
          <t>INE763G14A14</t>
        </is>
      </c>
      <c r="C77" s="30" t="inlineStr">
        <is>
          <t>CRISIL A1+</t>
        </is>
      </c>
      <c r="D77" s="13" t="n">
        <v>10000000</v>
      </c>
      <c r="E77" s="14" t="n">
        <v>9958.190000000001</v>
      </c>
      <c r="F77" s="15" t="n">
        <v>0.0094</v>
      </c>
      <c r="G77" s="15" t="n">
        <v>0.06385299999999999</v>
      </c>
    </row>
    <row r="78">
      <c r="A78" s="12" t="inlineStr">
        <is>
          <t>RELIANCE RETAIL VENT CP 03-12-25**</t>
        </is>
      </c>
      <c r="B78" s="30" t="inlineStr">
        <is>
          <t>INE929O14EA8</t>
        </is>
      </c>
      <c r="C78" s="30" t="inlineStr">
        <is>
          <t>CRISIL A1+</t>
        </is>
      </c>
      <c r="D78" s="13" t="n">
        <v>10000000</v>
      </c>
      <c r="E78" s="14" t="n">
        <v>9947.459999999999</v>
      </c>
      <c r="F78" s="15" t="n">
        <v>0.0094</v>
      </c>
      <c r="G78" s="15" t="n">
        <v>0.060251</v>
      </c>
    </row>
    <row r="79">
      <c r="A79" s="12" t="inlineStr">
        <is>
          <t>ADITYA BIRLA CAPITAL CP 03-12-25**</t>
        </is>
      </c>
      <c r="B79" s="30" t="inlineStr">
        <is>
          <t>INE674K14AQ2</t>
        </is>
      </c>
      <c r="C79" s="30" t="inlineStr">
        <is>
          <t>CRISIL A1+</t>
        </is>
      </c>
      <c r="D79" s="13" t="n">
        <v>10000000</v>
      </c>
      <c r="E79" s="14" t="n">
        <v>9944.200000000001</v>
      </c>
      <c r="F79" s="15" t="n">
        <v>0.0094</v>
      </c>
      <c r="G79" s="15" t="n">
        <v>0.06400400000000001</v>
      </c>
    </row>
    <row r="80">
      <c r="A80" s="12" t="inlineStr">
        <is>
          <t>LARSEN &amp; TOUBRO LTD CP RED 26-12-2025**</t>
        </is>
      </c>
      <c r="B80" s="30" t="inlineStr">
        <is>
          <t>INE018A14LR8</t>
        </is>
      </c>
      <c r="C80" s="30" t="inlineStr">
        <is>
          <t>CRISIL A1+</t>
        </is>
      </c>
      <c r="D80" s="13" t="n">
        <v>10000000</v>
      </c>
      <c r="E80" s="14" t="n">
        <v>9910.549999999999</v>
      </c>
      <c r="F80" s="15" t="n">
        <v>0.009299999999999999</v>
      </c>
      <c r="G80" s="15" t="n">
        <v>0.059901</v>
      </c>
    </row>
    <row r="81">
      <c r="A81" s="12" t="inlineStr">
        <is>
          <t>TATA CAPITAL HSNG FIN CP RED 16-01-2026**</t>
        </is>
      </c>
      <c r="B81" s="30" t="inlineStr">
        <is>
          <t>INE033L14NP4</t>
        </is>
      </c>
      <c r="C81" s="30" t="inlineStr">
        <is>
          <t>CRISIL A1+</t>
        </is>
      </c>
      <c r="D81" s="13" t="n">
        <v>10000000</v>
      </c>
      <c r="E81" s="14" t="n">
        <v>9874.68</v>
      </c>
      <c r="F81" s="15" t="n">
        <v>0.009299999999999999</v>
      </c>
      <c r="G81" s="15" t="n">
        <v>0.06095</v>
      </c>
    </row>
    <row r="82">
      <c r="A82" s="12" t="inlineStr">
        <is>
          <t>INFINA FINANCE PVT LTD CP 12-01-26**</t>
        </is>
      </c>
      <c r="B82" s="30" t="inlineStr">
        <is>
          <t>INE879F14LR2</t>
        </is>
      </c>
      <c r="C82" s="30" t="inlineStr">
        <is>
          <t>CRISIL A1+</t>
        </is>
      </c>
      <c r="D82" s="13" t="n">
        <v>10000000</v>
      </c>
      <c r="E82" s="14" t="n">
        <v>9864.76</v>
      </c>
      <c r="F82" s="15" t="n">
        <v>0.009299999999999999</v>
      </c>
      <c r="G82" s="15" t="n">
        <v>0.06949900000000001</v>
      </c>
    </row>
    <row r="83">
      <c r="A83" s="12" t="inlineStr">
        <is>
          <t>GODREJ INDUSTRIES LTD CP RD 04-11-2025**</t>
        </is>
      </c>
      <c r="B83" s="30" t="inlineStr">
        <is>
          <t>INE233A143I2</t>
        </is>
      </c>
      <c r="C83" s="30" t="inlineStr">
        <is>
          <t>CRISIL A1+</t>
        </is>
      </c>
      <c r="D83" s="13" t="n">
        <v>7500000</v>
      </c>
      <c r="E83" s="14" t="n">
        <v>7496.24</v>
      </c>
      <c r="F83" s="15" t="n">
        <v>0.0071</v>
      </c>
      <c r="G83" s="15" t="n">
        <v>0.061168</v>
      </c>
    </row>
    <row r="84">
      <c r="A84" s="12" t="inlineStr">
        <is>
          <t>AXIS SECURITIES LTD. CP RED 25-11-2025**</t>
        </is>
      </c>
      <c r="B84" s="30" t="inlineStr">
        <is>
          <t>INE110O14GG7</t>
        </is>
      </c>
      <c r="C84" s="30" t="inlineStr">
        <is>
          <t>ICRA A1+</t>
        </is>
      </c>
      <c r="D84" s="13" t="n">
        <v>7500000</v>
      </c>
      <c r="E84" s="14" t="n">
        <v>7468.38</v>
      </c>
      <c r="F84" s="15" t="n">
        <v>0.007</v>
      </c>
      <c r="G84" s="15" t="n">
        <v>0.064397</v>
      </c>
    </row>
    <row r="85">
      <c r="A85" s="12" t="inlineStr">
        <is>
          <t>HDFC SECURITIES LTD. CP RED 22-01-2026**</t>
        </is>
      </c>
      <c r="B85" s="30" t="inlineStr">
        <is>
          <t>INE700G14QQ9</t>
        </is>
      </c>
      <c r="C85" s="30" t="inlineStr">
        <is>
          <t>CRISIL A1+</t>
        </is>
      </c>
      <c r="D85" s="13" t="n">
        <v>7500000</v>
      </c>
      <c r="E85" s="14" t="n">
        <v>7389.11</v>
      </c>
      <c r="F85" s="15" t="n">
        <v>0.007</v>
      </c>
      <c r="G85" s="15" t="n">
        <v>0.066799</v>
      </c>
    </row>
    <row r="86">
      <c r="A86" s="12" t="inlineStr">
        <is>
          <t>HSBC INVESTDIR FIN SER CP 29-01-26**</t>
        </is>
      </c>
      <c r="B86" s="30" t="inlineStr">
        <is>
          <t>INE790I14GQ7</t>
        </is>
      </c>
      <c r="C86" s="30" t="inlineStr">
        <is>
          <t>CRISIL A1+</t>
        </is>
      </c>
      <c r="D86" s="13" t="n">
        <v>7500000</v>
      </c>
      <c r="E86" s="14" t="n">
        <v>7377.85</v>
      </c>
      <c r="F86" s="15" t="n">
        <v>0.0069</v>
      </c>
      <c r="G86" s="15" t="n">
        <v>0.067901</v>
      </c>
    </row>
    <row r="87">
      <c r="A87" s="12" t="inlineStr">
        <is>
          <t>INDIAN OIL CORP LTD CP R 07-11-25</t>
        </is>
      </c>
      <c r="B87" s="30" t="inlineStr">
        <is>
          <t>INE242A14YG0</t>
        </is>
      </c>
      <c r="C87" s="30" t="inlineStr">
        <is>
          <t>CRISIL A1+</t>
        </is>
      </c>
      <c r="D87" s="13" t="n">
        <v>5000000</v>
      </c>
      <c r="E87" s="14" t="n">
        <v>4995.09</v>
      </c>
      <c r="F87" s="15" t="n">
        <v>0.0047</v>
      </c>
      <c r="G87" s="15" t="n">
        <v>0.059797</v>
      </c>
    </row>
    <row r="88">
      <c r="A88" s="12" t="inlineStr">
        <is>
          <t>HDFC SECURITIES LTD. CP RED 10-11-2025**</t>
        </is>
      </c>
      <c r="B88" s="30" t="inlineStr">
        <is>
          <t>INE700G14PG2</t>
        </is>
      </c>
      <c r="C88" s="30" t="inlineStr">
        <is>
          <t>CRISIL A1+</t>
        </is>
      </c>
      <c r="D88" s="13" t="n">
        <v>5000000</v>
      </c>
      <c r="E88" s="14" t="n">
        <v>4992.29</v>
      </c>
      <c r="F88" s="15" t="n">
        <v>0.0047</v>
      </c>
      <c r="G88" s="15" t="n">
        <v>0.062654</v>
      </c>
    </row>
    <row r="89">
      <c r="A89" s="12" t="inlineStr">
        <is>
          <t>BAJAJ AUTO CREDIT  LTD CP RED 17-11-2025**</t>
        </is>
      </c>
      <c r="B89" s="30" t="inlineStr">
        <is>
          <t>INE18UV14034</t>
        </is>
      </c>
      <c r="C89" s="30" t="inlineStr">
        <is>
          <t>CRISIL A1+</t>
        </is>
      </c>
      <c r="D89" s="13" t="n">
        <v>5000000</v>
      </c>
      <c r="E89" s="14" t="n">
        <v>4985.96</v>
      </c>
      <c r="F89" s="15" t="n">
        <v>0.0047</v>
      </c>
      <c r="G89" s="15" t="n">
        <v>0.064249</v>
      </c>
    </row>
    <row r="90">
      <c r="A90" s="12" t="inlineStr">
        <is>
          <t>HERO HOUSING FIN CP RED 03-12-25**</t>
        </is>
      </c>
      <c r="B90" s="30" t="inlineStr">
        <is>
          <t>INE800X14416</t>
        </is>
      </c>
      <c r="C90" s="30" t="inlineStr">
        <is>
          <t>CRISIL A1+</t>
        </is>
      </c>
      <c r="D90" s="13" t="n">
        <v>5000000</v>
      </c>
      <c r="E90" s="14" t="n">
        <v>4973.28</v>
      </c>
      <c r="F90" s="15" t="n">
        <v>0.0047</v>
      </c>
      <c r="G90" s="15" t="n">
        <v>0.0613</v>
      </c>
    </row>
    <row r="91">
      <c r="A91" s="12" t="inlineStr">
        <is>
          <t>BARCLAYS INVEST &amp; LOAN CP RED 01-12-2025**</t>
        </is>
      </c>
      <c r="B91" s="30" t="inlineStr">
        <is>
          <t>INE704I14KH9</t>
        </is>
      </c>
      <c r="C91" s="30" t="inlineStr">
        <is>
          <t>CRISIL A1+</t>
        </is>
      </c>
      <c r="D91" s="13" t="n">
        <v>5000000</v>
      </c>
      <c r="E91" s="14" t="n">
        <v>4973.11</v>
      </c>
      <c r="F91" s="15" t="n">
        <v>0.0047</v>
      </c>
      <c r="G91" s="15" t="n">
        <v>0.065798</v>
      </c>
    </row>
    <row r="92">
      <c r="A92" s="12" t="inlineStr">
        <is>
          <t>KOTAK SECURITIES LTD CP RED 02-12-2025**</t>
        </is>
      </c>
      <c r="B92" s="30" t="inlineStr">
        <is>
          <t>INE028E14SM5</t>
        </is>
      </c>
      <c r="C92" s="30" t="inlineStr">
        <is>
          <t>CRISIL A1+</t>
        </is>
      </c>
      <c r="D92" s="13" t="n">
        <v>5000000</v>
      </c>
      <c r="E92" s="14" t="n">
        <v>4972.76</v>
      </c>
      <c r="F92" s="15" t="n">
        <v>0.0047</v>
      </c>
      <c r="G92" s="15" t="n">
        <v>0.064497</v>
      </c>
    </row>
    <row r="93">
      <c r="A93" s="12" t="inlineStr">
        <is>
          <t>HDFC SECURITIES LTD. CP RED 02-12-2025**</t>
        </is>
      </c>
      <c r="B93" s="30" t="inlineStr">
        <is>
          <t>INE700G14PO6</t>
        </is>
      </c>
      <c r="C93" s="30" t="inlineStr">
        <is>
          <t>CRISIL A1+</t>
        </is>
      </c>
      <c r="D93" s="13" t="n">
        <v>5000000</v>
      </c>
      <c r="E93" s="14" t="n">
        <v>4972.55</v>
      </c>
      <c r="F93" s="15" t="n">
        <v>0.0047</v>
      </c>
      <c r="G93" s="15" t="n">
        <v>0.06500300000000001</v>
      </c>
    </row>
    <row r="94">
      <c r="A94" s="12" t="inlineStr">
        <is>
          <t>BAJAJ AUTO CREDIT  LTD CP RED 05-12-25**</t>
        </is>
      </c>
      <c r="B94" s="30" t="inlineStr">
        <is>
          <t>INE18UV14026</t>
        </is>
      </c>
      <c r="C94" s="30" t="inlineStr">
        <is>
          <t>CRISIL A1+</t>
        </is>
      </c>
      <c r="D94" s="13" t="n">
        <v>5000000</v>
      </c>
      <c r="E94" s="14" t="n">
        <v>4969.91</v>
      </c>
      <c r="F94" s="15" t="n">
        <v>0.0047</v>
      </c>
      <c r="G94" s="15" t="n">
        <v>0.064996</v>
      </c>
    </row>
    <row r="95">
      <c r="A95" s="12" t="inlineStr">
        <is>
          <t>ICICI SECURITIES CP RED 09-12-2025**</t>
        </is>
      </c>
      <c r="B95" s="30" t="inlineStr">
        <is>
          <t>INE763G14A55</t>
        </is>
      </c>
      <c r="C95" s="30" t="inlineStr">
        <is>
          <t>CRISIL A1+</t>
        </is>
      </c>
      <c r="D95" s="13" t="n">
        <v>5000000</v>
      </c>
      <c r="E95" s="14" t="n">
        <v>4966.55</v>
      </c>
      <c r="F95" s="15" t="n">
        <v>0.0047</v>
      </c>
      <c r="G95" s="15" t="n">
        <v>0.064702</v>
      </c>
    </row>
    <row r="96">
      <c r="A96" s="12" t="inlineStr">
        <is>
          <t>KOTAK SECURITIES LTD CP RED 10-12-25**</t>
        </is>
      </c>
      <c r="B96" s="30" t="inlineStr">
        <is>
          <t>INE028E14SS2</t>
        </is>
      </c>
      <c r="C96" s="30" t="inlineStr">
        <is>
          <t>CRISIL A1+</t>
        </is>
      </c>
      <c r="D96" s="13" t="n">
        <v>5000000</v>
      </c>
      <c r="E96" s="14" t="n">
        <v>4965.78</v>
      </c>
      <c r="F96" s="15" t="n">
        <v>0.0047</v>
      </c>
      <c r="G96" s="15" t="n">
        <v>0.06450400000000001</v>
      </c>
    </row>
    <row r="97">
      <c r="A97" s="12" t="inlineStr">
        <is>
          <t>360 ONE WAM LTD. CP RD 10-12-25**</t>
        </is>
      </c>
      <c r="B97" s="30" t="inlineStr">
        <is>
          <t>INE466L14EV3</t>
        </is>
      </c>
      <c r="C97" s="30" t="inlineStr">
        <is>
          <t>CRISIL A1+</t>
        </is>
      </c>
      <c r="D97" s="13" t="n">
        <v>5000000</v>
      </c>
      <c r="E97" s="14" t="n">
        <v>4962.62</v>
      </c>
      <c r="F97" s="15" t="n">
        <v>0.0047</v>
      </c>
      <c r="G97" s="15" t="n">
        <v>0.070504</v>
      </c>
    </row>
    <row r="98">
      <c r="A98" s="12" t="inlineStr">
        <is>
          <t>360 ONE PRIME LTD. CP 10-12-25**</t>
        </is>
      </c>
      <c r="B98" s="30" t="inlineStr">
        <is>
          <t>INE248U14SH5</t>
        </is>
      </c>
      <c r="C98" s="30" t="inlineStr">
        <is>
          <t>CRISIL A1+</t>
        </is>
      </c>
      <c r="D98" s="13" t="n">
        <v>5000000</v>
      </c>
      <c r="E98" s="14" t="n">
        <v>4962.62</v>
      </c>
      <c r="F98" s="15" t="n">
        <v>0.0047</v>
      </c>
      <c r="G98" s="15" t="n">
        <v>0.070504</v>
      </c>
    </row>
    <row r="99">
      <c r="A99" s="12" t="inlineStr">
        <is>
          <t>INFINA FINANCE PVT LTD CP 15-12-25**</t>
        </is>
      </c>
      <c r="B99" s="30" t="inlineStr">
        <is>
          <t>INE879F14LQ4</t>
        </is>
      </c>
      <c r="C99" s="30" t="inlineStr">
        <is>
          <t>CRISIL A1+</t>
        </is>
      </c>
      <c r="D99" s="13" t="n">
        <v>5000000</v>
      </c>
      <c r="E99" s="14" t="n">
        <v>4960.09</v>
      </c>
      <c r="F99" s="15" t="n">
        <v>0.0047</v>
      </c>
      <c r="G99" s="15" t="n">
        <v>0.066751</v>
      </c>
    </row>
    <row r="100">
      <c r="A100" s="12" t="inlineStr">
        <is>
          <t>JIO CREDIT LTD. CP RED 14-11-2025**</t>
        </is>
      </c>
      <c r="B100" s="30" t="inlineStr">
        <is>
          <t>INE282H14048</t>
        </is>
      </c>
      <c r="C100" s="30" t="inlineStr">
        <is>
          <t>CRISIL A1+</t>
        </is>
      </c>
      <c r="D100" s="13" t="n">
        <v>2500000</v>
      </c>
      <c r="E100" s="14" t="n">
        <v>2494.46</v>
      </c>
      <c r="F100" s="15" t="n">
        <v>0.0023</v>
      </c>
      <c r="G100" s="15" t="n">
        <v>0.062357</v>
      </c>
    </row>
    <row r="101">
      <c r="A101" s="12" t="inlineStr">
        <is>
          <t>HERO FINCORP LTD CP RED 21-11-2025**</t>
        </is>
      </c>
      <c r="B101" s="30" t="inlineStr">
        <is>
          <t>INE957N14IY2</t>
        </is>
      </c>
      <c r="C101" s="30" t="inlineStr">
        <is>
          <t>CRISIL A1+</t>
        </is>
      </c>
      <c r="D101" s="13" t="n">
        <v>2500000</v>
      </c>
      <c r="E101" s="14" t="n">
        <v>2491.16</v>
      </c>
      <c r="F101" s="15" t="n">
        <v>0.0023</v>
      </c>
      <c r="G101" s="15" t="n">
        <v>0.064752</v>
      </c>
    </row>
    <row r="102">
      <c r="A102" s="12" t="inlineStr">
        <is>
          <t>AXIS SECURITIES LTD. CP RED 04-12-2025**</t>
        </is>
      </c>
      <c r="B102" s="30" t="inlineStr">
        <is>
          <t>INE110O14GJ1</t>
        </is>
      </c>
      <c r="C102" s="30" t="inlineStr">
        <is>
          <t>ICRA A1+</t>
        </is>
      </c>
      <c r="D102" s="13" t="n">
        <v>2500000</v>
      </c>
      <c r="E102" s="14" t="n">
        <v>2485.4</v>
      </c>
      <c r="F102" s="15" t="n">
        <v>0.0023</v>
      </c>
      <c r="G102" s="15" t="n">
        <v>0.064996</v>
      </c>
    </row>
    <row r="103">
      <c r="A103" s="12" t="inlineStr">
        <is>
          <t>ICICI SECURITIES CP RED 10-12-2025</t>
        </is>
      </c>
      <c r="B103" s="30" t="inlineStr">
        <is>
          <t>INE763G14A71</t>
        </is>
      </c>
      <c r="C103" s="30" t="inlineStr">
        <is>
          <t>CRISIL A1+</t>
        </is>
      </c>
      <c r="D103" s="13" t="n">
        <v>2500000</v>
      </c>
      <c r="E103" s="14" t="n">
        <v>2482.76</v>
      </c>
      <c r="F103" s="15" t="n">
        <v>0.0023</v>
      </c>
      <c r="G103" s="15" t="n">
        <v>0.064997</v>
      </c>
    </row>
    <row r="104">
      <c r="A104" s="16" t="inlineStr">
        <is>
          <t>Sub Total</t>
        </is>
      </c>
      <c r="B104" s="31" t="n"/>
      <c r="C104" s="31" t="n"/>
      <c r="D104" s="17" t="n"/>
      <c r="E104" s="18" t="n">
        <v>400172.44</v>
      </c>
      <c r="F104" s="19" t="n">
        <v>0.377</v>
      </c>
      <c r="G104" s="20" t="n"/>
    </row>
    <row r="105">
      <c r="A105" s="12" t="n"/>
      <c r="B105" s="30" t="n"/>
      <c r="C105" s="30" t="n"/>
      <c r="D105" s="13" t="n"/>
      <c r="E105" s="14" t="n"/>
      <c r="F105" s="15" t="n"/>
      <c r="G105" s="15" t="n"/>
    </row>
    <row r="106">
      <c r="A106" s="21" t="inlineStr">
        <is>
          <t>TOTAL</t>
        </is>
      </c>
      <c r="B106" s="32" t="n"/>
      <c r="C106" s="32" t="n"/>
      <c r="D106" s="22" t="n"/>
      <c r="E106" s="18" t="n">
        <v>1038048.32</v>
      </c>
      <c r="F106" s="19" t="n">
        <v>0.9775</v>
      </c>
      <c r="G106" s="20" t="n"/>
    </row>
    <row r="107">
      <c r="A107" s="12" t="n"/>
      <c r="B107" s="30" t="n"/>
      <c r="C107" s="30" t="n"/>
      <c r="D107" s="13" t="n"/>
      <c r="E107" s="14" t="n"/>
      <c r="F107" s="15" t="n"/>
      <c r="G107" s="15" t="n"/>
    </row>
    <row r="108">
      <c r="A108" s="12" t="n"/>
      <c r="B108" s="30" t="n"/>
      <c r="C108" s="30" t="n"/>
      <c r="D108" s="13" t="n"/>
      <c r="E108" s="14" t="n"/>
      <c r="F108" s="15" t="n"/>
      <c r="G108" s="15" t="n"/>
    </row>
    <row r="109">
      <c r="A109" s="16" t="inlineStr">
        <is>
          <t>Investment in AIF</t>
        </is>
      </c>
      <c r="B109" s="30" t="n"/>
      <c r="C109" s="30" t="n"/>
      <c r="D109" s="13" t="n"/>
      <c r="E109" s="14" t="n"/>
      <c r="F109" s="15" t="n"/>
      <c r="G109" s="15" t="n"/>
    </row>
    <row r="110">
      <c r="A110" s="12" t="inlineStr">
        <is>
          <t>SBI CDMDF--A2</t>
        </is>
      </c>
      <c r="B110" s="30" t="inlineStr">
        <is>
          <t>INF0RQ622028</t>
        </is>
      </c>
      <c r="C110" s="30" t="n"/>
      <c r="D110" s="13" t="n">
        <v>18628.274</v>
      </c>
      <c r="E110" s="14" t="n">
        <v>2131.23</v>
      </c>
      <c r="F110" s="15" t="n">
        <v>0.002</v>
      </c>
      <c r="G110" s="15" t="n"/>
    </row>
    <row r="111">
      <c r="A111" s="12" t="n"/>
      <c r="B111" s="30" t="n"/>
      <c r="C111" s="30" t="n"/>
      <c r="D111" s="13" t="n"/>
      <c r="E111" s="14" t="n"/>
      <c r="F111" s="15" t="n"/>
      <c r="G111" s="15" t="n"/>
    </row>
    <row r="112">
      <c r="A112" s="21" t="inlineStr">
        <is>
          <t>TOTAL</t>
        </is>
      </c>
      <c r="B112" s="32" t="n"/>
      <c r="C112" s="32" t="n"/>
      <c r="D112" s="22" t="n"/>
      <c r="E112" s="18" t="n">
        <v>2131.23</v>
      </c>
      <c r="F112" s="19" t="n">
        <v>0.002</v>
      </c>
      <c r="G112" s="20" t="n"/>
    </row>
    <row r="113">
      <c r="A113" s="12" t="n"/>
      <c r="B113" s="30" t="n"/>
      <c r="C113" s="30" t="n"/>
      <c r="D113" s="13" t="n"/>
      <c r="E113" s="14" t="n"/>
      <c r="F113" s="15" t="n"/>
      <c r="G113" s="15" t="n"/>
    </row>
    <row r="114">
      <c r="A114" s="16" t="inlineStr">
        <is>
          <t>TREPS / Reverse Repo</t>
        </is>
      </c>
      <c r="B114" s="30" t="n"/>
      <c r="C114" s="30" t="n"/>
      <c r="D114" s="13" t="n"/>
      <c r="E114" s="14" t="n"/>
      <c r="F114" s="15" t="n"/>
      <c r="G114" s="15" t="n"/>
    </row>
    <row r="115">
      <c r="A115" s="12" t="inlineStr">
        <is>
          <t>Clearing Corporation of India Ltd.</t>
        </is>
      </c>
      <c r="B115" s="30" t="n"/>
      <c r="C115" s="30" t="n"/>
      <c r="D115" s="13" t="n"/>
      <c r="E115" s="14" t="n">
        <v>22212.78</v>
      </c>
      <c r="F115" s="15" t="n">
        <v>0.0209</v>
      </c>
      <c r="G115" s="15" t="n">
        <v>0.05596</v>
      </c>
    </row>
    <row r="116">
      <c r="A116" s="16" t="inlineStr">
        <is>
          <t>Sub Total</t>
        </is>
      </c>
      <c r="B116" s="31" t="n"/>
      <c r="C116" s="31" t="n"/>
      <c r="D116" s="17" t="n"/>
      <c r="E116" s="18" t="n">
        <v>22212.78</v>
      </c>
      <c r="F116" s="19" t="n">
        <v>0.0209</v>
      </c>
      <c r="G116" s="20" t="n"/>
    </row>
    <row r="117">
      <c r="A117" s="12" t="n"/>
      <c r="B117" s="30" t="n"/>
      <c r="C117" s="30" t="n"/>
      <c r="D117" s="13" t="n"/>
      <c r="E117" s="14" t="n"/>
      <c r="F117" s="15" t="n"/>
      <c r="G117" s="15" t="n"/>
    </row>
    <row r="118">
      <c r="A118" s="21" t="inlineStr">
        <is>
          <t>TOTAL</t>
        </is>
      </c>
      <c r="B118" s="32" t="n"/>
      <c r="C118" s="32" t="n"/>
      <c r="D118" s="22" t="n"/>
      <c r="E118" s="18" t="n">
        <v>22212.78</v>
      </c>
      <c r="F118" s="19" t="n">
        <v>0.0209</v>
      </c>
      <c r="G118" s="20" t="n"/>
    </row>
    <row r="119">
      <c r="A119" s="12" t="inlineStr">
        <is>
          <t>Accrued Interest</t>
        </is>
      </c>
      <c r="B119" s="30" t="n"/>
      <c r="C119" s="30" t="n"/>
      <c r="D119" s="13" t="n"/>
      <c r="E119" s="14" t="n">
        <v>3.4055544</v>
      </c>
      <c r="F119" s="15" t="n">
        <v>3e-06</v>
      </c>
      <c r="G119" s="15" t="n"/>
    </row>
    <row r="120">
      <c r="A120" s="12" t="inlineStr">
        <is>
          <t>Net Receivables/(Payables)</t>
        </is>
      </c>
      <c r="B120" s="30" t="n"/>
      <c r="C120" s="30" t="n"/>
      <c r="D120" s="13" t="n"/>
      <c r="E120" s="23" t="n">
        <v>-324.2855544</v>
      </c>
      <c r="F120" s="24" t="n">
        <v>-0.000403</v>
      </c>
      <c r="G120" s="15" t="n">
        <v>0.05596</v>
      </c>
    </row>
    <row r="121">
      <c r="A121" s="25" t="inlineStr">
        <is>
          <t>GRAND TOTAL</t>
        </is>
      </c>
      <c r="B121" s="33" t="n"/>
      <c r="C121" s="33" t="n"/>
      <c r="D121" s="26" t="n"/>
      <c r="E121" s="27" t="n">
        <v>1062071.45</v>
      </c>
      <c r="F121" s="28" t="n">
        <v>1</v>
      </c>
      <c r="G121" s="28" t="n"/>
    </row>
    <row r="123">
      <c r="A123" s="80" t="inlineStr">
        <is>
          <t>#  Unlisted Security</t>
        </is>
      </c>
    </row>
    <row r="124">
      <c r="A124" s="80" t="inlineStr">
        <is>
          <t>**Non Traded Security</t>
        </is>
      </c>
    </row>
    <row r="126">
      <c r="A126" s="80" t="inlineStr">
        <is>
          <t>Notes:</t>
        </is>
      </c>
    </row>
    <row r="127" ht="29" customHeight="1">
      <c r="A127" s="48" t="inlineStr">
        <is>
          <t>1. Security in default beyond its maturiy date</t>
        </is>
      </c>
      <c r="B127" s="34" t="inlineStr">
        <is>
          <t>NIL</t>
        </is>
      </c>
    </row>
    <row r="128">
      <c r="A128" t="inlineStr">
        <is>
          <t>2. NAV at the beginning of the period (Rs. per unit)</t>
        </is>
      </c>
    </row>
    <row r="129">
      <c r="A129" t="inlineStr">
        <is>
          <t>Plan /option (Face Value 1000)</t>
        </is>
      </c>
      <c r="B129" t="inlineStr">
        <is>
          <t>As on</t>
        </is>
      </c>
      <c r="C129" t="inlineStr">
        <is>
          <t>As on</t>
        </is>
      </c>
    </row>
    <row r="130">
      <c r="B130" s="49" t="n">
        <v>45930</v>
      </c>
      <c r="C130" s="49" t="n">
        <v>45961</v>
      </c>
    </row>
    <row r="131">
      <c r="A131" t="inlineStr">
        <is>
          <t>Direct Plan Annual IDCW Option</t>
        </is>
      </c>
      <c r="B131" t="n">
        <v>3457.6961</v>
      </c>
      <c r="C131" t="n">
        <v>3474.6308</v>
      </c>
    </row>
    <row r="132">
      <c r="A132" t="inlineStr">
        <is>
          <t>Direct Plan Bonus Option</t>
        </is>
      </c>
      <c r="B132" t="n">
        <v>2011.6389</v>
      </c>
      <c r="C132" t="n">
        <v>2021.4913</v>
      </c>
    </row>
    <row r="133">
      <c r="A133" t="inlineStr">
        <is>
          <t>Direct Plan Daily IDCW Option</t>
        </is>
      </c>
      <c r="B133" t="n">
        <v>1154.6348</v>
      </c>
      <c r="C133" t="n">
        <v>1160.2898</v>
      </c>
    </row>
    <row r="134">
      <c r="A134" t="inlineStr">
        <is>
          <t>Direct Plan Fortnightly IDCW Option</t>
        </is>
      </c>
      <c r="B134" t="n">
        <v>2474.4208</v>
      </c>
      <c r="C134" t="n">
        <v>2474.1372</v>
      </c>
    </row>
    <row r="135">
      <c r="A135" t="inlineStr">
        <is>
          <t>Direct Plan Growth Option</t>
        </is>
      </c>
      <c r="B135" t="n">
        <v>3457.7201</v>
      </c>
      <c r="C135" t="n">
        <v>3474.655</v>
      </c>
    </row>
    <row r="136">
      <c r="A136" t="inlineStr">
        <is>
          <t>Direct Plan IDCW Option</t>
        </is>
      </c>
      <c r="B136" t="n">
        <v>3457.7338</v>
      </c>
      <c r="C136" t="n">
        <v>3474.6686</v>
      </c>
    </row>
    <row r="137">
      <c r="A137" t="inlineStr">
        <is>
          <t>Direct Plan Monthly IDCW Option</t>
        </is>
      </c>
      <c r="B137" t="n">
        <v>1005.3148</v>
      </c>
      <c r="C137" t="n">
        <v>1005.2009</v>
      </c>
    </row>
    <row r="138">
      <c r="A138" t="inlineStr">
        <is>
          <t>Direct Plan Weekly IDCW Option</t>
        </is>
      </c>
      <c r="B138" t="n">
        <v>2173.0516</v>
      </c>
      <c r="C138" t="n">
        <v>2174.0639</v>
      </c>
    </row>
    <row r="139">
      <c r="A139" t="inlineStr">
        <is>
          <t>Regular Plan Annual IDCW</t>
        </is>
      </c>
      <c r="B139" t="n">
        <v>2343.7933</v>
      </c>
      <c r="C139" t="n">
        <v>2355.1024</v>
      </c>
    </row>
    <row r="140">
      <c r="A140" t="inlineStr">
        <is>
          <t>Regular Plan Bonus Option</t>
        </is>
      </c>
      <c r="B140" t="n">
        <v>1973.2883</v>
      </c>
      <c r="C140" t="n">
        <v>1982.8047</v>
      </c>
    </row>
    <row r="141">
      <c r="A141" t="inlineStr">
        <is>
          <t>Regular Plan Daily IDCW</t>
        </is>
      </c>
      <c r="B141" t="n">
        <v>1254.259</v>
      </c>
      <c r="C141" t="n">
        <v>1260.311</v>
      </c>
    </row>
    <row r="142">
      <c r="A142" t="inlineStr">
        <is>
          <t>Regular Plan Fortnightly IDCW</t>
        </is>
      </c>
      <c r="B142" t="n">
        <v>2153.9264</v>
      </c>
      <c r="C142" t="n">
        <v>2153.6768</v>
      </c>
    </row>
    <row r="143">
      <c r="A143" t="inlineStr">
        <is>
          <t>Regular Plan Growth</t>
        </is>
      </c>
      <c r="B143" t="n">
        <v>3387.4067</v>
      </c>
      <c r="C143" t="n">
        <v>3403.7514</v>
      </c>
    </row>
    <row r="144">
      <c r="A144" t="inlineStr">
        <is>
          <t>Regular Plan IDCW</t>
        </is>
      </c>
      <c r="B144" t="n">
        <v>3387.4094</v>
      </c>
      <c r="C144" t="n">
        <v>3403.7541</v>
      </c>
    </row>
    <row r="145">
      <c r="A145" t="inlineStr">
        <is>
          <t>Regular Plan Monthly IDCW</t>
        </is>
      </c>
      <c r="B145" t="n">
        <v>1083.5349</v>
      </c>
      <c r="C145" t="n">
        <v>1083.4096</v>
      </c>
    </row>
    <row r="146">
      <c r="A146" t="inlineStr">
        <is>
          <t>Regular Plan Weekly IDCW</t>
        </is>
      </c>
      <c r="B146" t="n">
        <v>1215.2023</v>
      </c>
      <c r="C146" t="n">
        <v>1215.7607</v>
      </c>
    </row>
    <row r="147">
      <c r="A147" t="inlineStr">
        <is>
          <t>Retail Annual IDCW Option</t>
        </is>
      </c>
      <c r="B147" t="inlineStr">
        <is>
          <t xml:space="preserve">                              ^</t>
        </is>
      </c>
      <c r="C147" t="inlineStr">
        <is>
          <t xml:space="preserve">                                                  ^</t>
        </is>
      </c>
    </row>
    <row r="148">
      <c r="A148" t="inlineStr">
        <is>
          <t>Retail Bonus Option</t>
        </is>
      </c>
      <c r="B148" t="inlineStr">
        <is>
          <t xml:space="preserve">                              ^</t>
        </is>
      </c>
      <c r="C148" t="inlineStr">
        <is>
          <t xml:space="preserve">                                                  ^</t>
        </is>
      </c>
    </row>
    <row r="149">
      <c r="A149" t="inlineStr">
        <is>
          <t>Retail Daily IDCW Option</t>
        </is>
      </c>
      <c r="B149" t="n">
        <v>1103.8192</v>
      </c>
      <c r="C149" t="n">
        <v>1109.1499</v>
      </c>
    </row>
    <row r="150">
      <c r="A150" t="inlineStr">
        <is>
          <t>Retail Fortnightly IDCW Option</t>
        </is>
      </c>
      <c r="B150" t="inlineStr">
        <is>
          <t xml:space="preserve">                              ^</t>
        </is>
      </c>
      <c r="C150" t="inlineStr">
        <is>
          <t xml:space="preserve">                                                  ^</t>
        </is>
      </c>
    </row>
    <row r="151">
      <c r="A151" t="inlineStr">
        <is>
          <t>Retail Growth Option</t>
        </is>
      </c>
      <c r="B151" t="n">
        <v>3080.57</v>
      </c>
      <c r="C151" t="n">
        <v>3095.4343</v>
      </c>
    </row>
    <row r="152">
      <c r="A152" t="inlineStr">
        <is>
          <t>Retail IDCW Option</t>
        </is>
      </c>
      <c r="B152" t="inlineStr">
        <is>
          <t xml:space="preserve">                              ^</t>
        </is>
      </c>
      <c r="C152" t="inlineStr">
        <is>
          <t xml:space="preserve">                                                  ^</t>
        </is>
      </c>
    </row>
    <row r="153">
      <c r="A153" t="inlineStr">
        <is>
          <t>Retail Monthly IDCW Option</t>
        </is>
      </c>
      <c r="B153" t="n">
        <v>1244.8561</v>
      </c>
      <c r="C153" t="n">
        <v>1244.7128</v>
      </c>
    </row>
    <row r="154">
      <c r="A154" t="inlineStr">
        <is>
          <t>Retail Weekly IDCW Option</t>
        </is>
      </c>
      <c r="B154" t="n">
        <v>1230.9637</v>
      </c>
      <c r="C154" t="n">
        <v>1231.5286</v>
      </c>
    </row>
    <row r="155">
      <c r="A155" t="inlineStr">
        <is>
          <t>Unclaimed IDCW less than 3 yrs</t>
        </is>
      </c>
      <c r="B155" t="inlineStr">
        <is>
          <t xml:space="preserve">                              ^</t>
        </is>
      </c>
      <c r="C155" t="inlineStr">
        <is>
          <t xml:space="preserve">                                                  ^</t>
        </is>
      </c>
    </row>
    <row r="156">
      <c r="A156" t="inlineStr">
        <is>
          <t>Unclaimed IDCW more than 3 yrs</t>
        </is>
      </c>
      <c r="B156" t="inlineStr">
        <is>
          <t xml:space="preserve">                              ^</t>
        </is>
      </c>
      <c r="C156" t="inlineStr">
        <is>
          <t xml:space="preserve">                                                  ^</t>
        </is>
      </c>
    </row>
    <row r="157">
      <c r="A157" t="inlineStr">
        <is>
          <t>Unclaimed Redemption less than 3 yrs</t>
        </is>
      </c>
      <c r="B157" t="inlineStr">
        <is>
          <t xml:space="preserve">                              ^</t>
        </is>
      </c>
      <c r="C157" t="inlineStr">
        <is>
          <t xml:space="preserve">                                                  ^</t>
        </is>
      </c>
    </row>
    <row r="158">
      <c r="A158" t="inlineStr">
        <is>
          <t>Unclaimed Redemption more than 3 yrs</t>
        </is>
      </c>
      <c r="B158" t="inlineStr">
        <is>
          <t xml:space="preserve">                              ^</t>
        </is>
      </c>
      <c r="C158" t="inlineStr">
        <is>
          <t xml:space="preserve">                                                  ^</t>
        </is>
      </c>
    </row>
    <row r="159">
      <c r="A159" t="inlineStr">
        <is>
          <t>^ There were no investors in this option.</t>
        </is>
      </c>
    </row>
    <row r="161">
      <c r="A161" t="inlineStr">
        <is>
          <t>3. Total Dividend (Net) declared during the month</t>
        </is>
      </c>
    </row>
    <row r="163">
      <c r="A163" s="50" t="inlineStr">
        <is>
          <t>Plan/Option Name</t>
        </is>
      </c>
      <c r="B163" s="50" t="inlineStr">
        <is>
          <t> </t>
        </is>
      </c>
      <c r="C163" s="50" t="inlineStr">
        <is>
          <t>individual &amp; HUF</t>
        </is>
      </c>
      <c r="D163" s="50" t="inlineStr">
        <is>
          <t>others</t>
        </is>
      </c>
    </row>
    <row r="164">
      <c r="A164" s="50" t="inlineStr">
        <is>
          <t>Direct Plan Fortnightly IDCW</t>
        </is>
      </c>
      <c r="B164" s="50" t="n"/>
      <c r="C164" s="50" t="n">
        <v>12.3815436</v>
      </c>
      <c r="D164" s="50" t="n">
        <v>12.3815436</v>
      </c>
    </row>
    <row r="165">
      <c r="A165" s="50" t="inlineStr">
        <is>
          <t>Direct Plan Monthly IDCW</t>
        </is>
      </c>
      <c r="B165" s="50" t="n"/>
      <c r="C165" s="50" t="n">
        <v>5.0328535</v>
      </c>
      <c r="D165" s="50" t="n">
        <v>5.0328535</v>
      </c>
    </row>
    <row r="166">
      <c r="A166" s="50" t="inlineStr">
        <is>
          <t>Direct Plan weekly IDCW</t>
        </is>
      </c>
      <c r="B166" s="50" t="n"/>
      <c r="C166" s="50" t="n">
        <v>9.6107607</v>
      </c>
      <c r="D166" s="50" t="n">
        <v>9.6107607</v>
      </c>
    </row>
    <row r="167">
      <c r="A167" s="50" t="inlineStr">
        <is>
          <t>Regular Plan Fortnightly IDCW</t>
        </is>
      </c>
      <c r="B167" s="50" t="n"/>
      <c r="C167" s="50" t="n">
        <v>10.6368328</v>
      </c>
      <c r="D167" s="50" t="n">
        <v>10.6368328</v>
      </c>
    </row>
    <row r="168">
      <c r="A168" s="50" t="inlineStr">
        <is>
          <t>Regular Plan Monthly IDCW</t>
        </is>
      </c>
      <c r="B168" s="50" t="n"/>
      <c r="C168" s="50" t="n">
        <v>5.3485661</v>
      </c>
      <c r="D168" s="50" t="n">
        <v>5.3485661</v>
      </c>
    </row>
    <row r="169">
      <c r="A169" s="50" t="inlineStr">
        <is>
          <t>Regular Plan Weekly IDCW</t>
        </is>
      </c>
      <c r="B169" s="50" t="n"/>
      <c r="C169" s="50" t="n">
        <v>5.2975839</v>
      </c>
      <c r="D169" s="50" t="n">
        <v>5.2975839</v>
      </c>
    </row>
    <row r="170">
      <c r="A170" s="50" t="inlineStr">
        <is>
          <t>Retail Plan Monthly IDCW</t>
        </is>
      </c>
      <c r="B170" s="50" t="n"/>
      <c r="C170" s="50" t="n">
        <v>6.1500128</v>
      </c>
      <c r="D170" s="50" t="n">
        <v>6.1500128</v>
      </c>
    </row>
    <row r="171">
      <c r="A171" s="50" t="inlineStr">
        <is>
          <t>Retail Plan Weekly IDCW</t>
        </is>
      </c>
      <c r="B171" s="50" t="n"/>
      <c r="C171" s="50" t="n">
        <v>5.363851</v>
      </c>
      <c r="D171" s="50" t="n">
        <v>5.363851</v>
      </c>
    </row>
    <row r="173">
      <c r="A173" t="inlineStr">
        <is>
          <t>4. Bonus was declared during the month</t>
        </is>
      </c>
      <c r="B173" s="34" t="inlineStr">
        <is>
          <t>NIL</t>
        </is>
      </c>
    </row>
    <row r="174" ht="58" customHeight="1">
      <c r="A174" s="48" t="inlineStr">
        <is>
          <t>5. Investment in Repo of Corporate Debt Securities during the month ended October 31, 2025</t>
        </is>
      </c>
      <c r="B174" s="34" t="inlineStr">
        <is>
          <t>NIL</t>
        </is>
      </c>
    </row>
    <row r="175" ht="43.5" customHeight="1">
      <c r="A175" s="48" t="inlineStr">
        <is>
          <t>6. Investment in foreign securities/ADRs/GDRs at the end of the month</t>
        </is>
      </c>
      <c r="B175" s="34" t="inlineStr">
        <is>
          <t>NIL</t>
        </is>
      </c>
    </row>
    <row r="176">
      <c r="A176" t="inlineStr">
        <is>
          <t>7. Average Portfolio Maturity</t>
        </is>
      </c>
      <c r="B176" s="51" t="n">
        <v>0.110415</v>
      </c>
    </row>
    <row r="177" ht="72.5" customHeight="1">
      <c r="A177" s="48" t="inlineStr">
        <is>
          <t>8. Total gross exposure to derivative instruments (excluding reversed positions) at the end of the month (Rs. in Lakhs)</t>
        </is>
      </c>
      <c r="B177" s="34" t="inlineStr">
        <is>
          <t>NIL</t>
        </is>
      </c>
    </row>
    <row r="178">
      <c r="B178" s="34" t="n"/>
    </row>
    <row r="179" ht="58" customHeight="1">
      <c r="A179" s="48" t="inlineStr">
        <is>
          <t>9. Margin Deposits includes Margin money placed on derivatives other than margin money placed with bank</t>
        </is>
      </c>
      <c r="B179" s="34" t="inlineStr">
        <is>
          <t>NIL</t>
        </is>
      </c>
    </row>
    <row r="180" ht="58" customHeight="1">
      <c r="A180" s="48" t="inlineStr">
        <is>
          <t>10. Value of investment made by other schemes under same management (Rs. In Lakhs)</t>
        </is>
      </c>
      <c r="B180" t="n">
        <v>127742.27</v>
      </c>
    </row>
    <row r="181" ht="43.5" customHeight="1">
      <c r="A181" s="48" t="inlineStr">
        <is>
          <t>11. Number of instance of deviation In valuation of securities</t>
        </is>
      </c>
      <c r="B181" s="34" t="inlineStr">
        <is>
          <t>NIL</t>
        </is>
      </c>
    </row>
    <row r="182" ht="43.5" customHeight="1">
      <c r="A182" s="48" t="inlineStr">
        <is>
          <t>12. Total value and percentage of illiquid equity shares / securities</t>
        </is>
      </c>
      <c r="B182" s="34" t="inlineStr">
        <is>
          <t>NIL</t>
        </is>
      </c>
    </row>
    <row r="184">
      <c r="A184" t="inlineStr">
        <is>
          <t>Portfolio Information</t>
        </is>
      </c>
    </row>
    <row r="185">
      <c r="A185" s="53" t="inlineStr">
        <is>
          <t>Scheme Name :</t>
        </is>
      </c>
      <c r="B185" s="53" t="inlineStr">
        <is>
          <t>Edelweiss Liquid Fund</t>
        </is>
      </c>
    </row>
    <row r="186">
      <c r="A186" s="53" t="inlineStr">
        <is>
          <t>Description (if any)</t>
        </is>
      </c>
      <c r="B186" s="53" t="inlineStr">
        <is>
          <t>Liquid Fund</t>
        </is>
      </c>
    </row>
    <row r="187">
      <c r="A187" s="53" t="n"/>
      <c r="B187" s="53" t="n"/>
    </row>
    <row r="188">
      <c r="A188" s="53" t="inlineStr">
        <is>
          <t>Annualised Portfolio YTM* :</t>
        </is>
      </c>
      <c r="B188" s="54" t="n">
        <v>5.938533652819165</v>
      </c>
    </row>
    <row r="189">
      <c r="A189" s="53" t="n"/>
      <c r="B189" s="53" t="n"/>
    </row>
    <row r="190">
      <c r="A190" s="53" t="inlineStr">
        <is>
          <t>Macaulay Duration</t>
        </is>
      </c>
      <c r="B190" s="55" t="n">
        <v>0.1134</v>
      </c>
    </row>
    <row r="191">
      <c r="A191" s="53" t="inlineStr">
        <is>
          <t>Residual Maturity</t>
        </is>
      </c>
      <c r="B191" s="55" t="n">
        <v>0.1106186039624967</v>
      </c>
    </row>
    <row r="192">
      <c r="A192" s="53" t="n"/>
      <c r="B192" s="53" t="n"/>
    </row>
    <row r="193">
      <c r="A193" s="53" t="inlineStr">
        <is>
          <t xml:space="preserve">As on (Date) </t>
        </is>
      </c>
      <c r="B193" s="56" t="n">
        <v>45961</v>
      </c>
    </row>
    <row r="195" ht="70" customHeight="1">
      <c r="A195" s="82" t="inlineStr">
        <is>
          <t>Scheme Name</t>
        </is>
      </c>
      <c r="B195" s="82" t="inlineStr">
        <is>
          <t>Risk- O - Meter</t>
        </is>
      </c>
      <c r="C195" s="82" t="inlineStr">
        <is>
          <t>Benchmark of the Scheme</t>
        </is>
      </c>
      <c r="D195" s="82" t="inlineStr">
        <is>
          <t>Benchmark Risk-o-meter</t>
        </is>
      </c>
      <c r="E195" s="82" t="inlineStr">
        <is>
          <t>Benchmark of the Scheme</t>
        </is>
      </c>
      <c r="F195" s="82" t="inlineStr">
        <is>
          <t>Benchmark Risk-o-meter</t>
        </is>
      </c>
    </row>
    <row r="196" ht="70" customHeight="1">
      <c r="A196" s="82" t="inlineStr">
        <is>
          <t>Edelweiss Liquid Fund</t>
        </is>
      </c>
      <c r="B196" s="82" t="n"/>
      <c r="C196" s="82" t="inlineStr">
        <is>
          <t>CRISIL Liquid Debt A-I (Tier I Benchmark)</t>
        </is>
      </c>
      <c r="D196" s="82" t="n"/>
      <c r="E196" s="82" t="inlineStr">
        <is>
          <t>NIFTY Liquid Index A-I (Tier II Scheme Benchmark)</t>
        </is>
      </c>
      <c r="F196" s="82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G146"/>
  <sheetViews>
    <sheetView showGridLines="0" workbookViewId="0">
      <pane ySplit="4" topLeftCell="A11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26" bestFit="1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BHARAT BOND ETF – APRIL 2030 AS ON OCTOBER 31, 2025</t>
        </is>
      </c>
    </row>
    <row r="2" ht="19.5" customHeight="1">
      <c r="A2" s="81" t="inlineStr">
        <is>
          <t>(An open ended Target Maturity Exchange Traded Bond Fund predominantly investing in constituents of Nifty BHARAT Bond Index - April 2030. A relatively high interest rate risk and relatively low credit risk.)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Equity &amp; Equity related</t>
        </is>
      </c>
      <c r="B7" s="30" t="n"/>
      <c r="C7" s="30" t="n"/>
      <c r="D7" s="13" t="n"/>
      <c r="E7" s="14" t="inlineStr">
        <is>
          <t>NIL</t>
        </is>
      </c>
      <c r="F7" s="15" t="inlineStr">
        <is>
          <t>NIL</t>
        </is>
      </c>
      <c r="G7" s="15" t="n"/>
    </row>
    <row r="8">
      <c r="A8" s="12" t="n"/>
      <c r="B8" s="30" t="n"/>
      <c r="C8" s="30" t="n"/>
      <c r="D8" s="13" t="n"/>
      <c r="E8" s="14" t="n"/>
      <c r="F8" s="15" t="n"/>
      <c r="G8" s="15" t="n"/>
    </row>
    <row r="9">
      <c r="A9" s="16" t="inlineStr">
        <is>
          <t>Debt Instruments</t>
        </is>
      </c>
      <c r="B9" s="30" t="n"/>
      <c r="C9" s="30" t="n"/>
      <c r="D9" s="13" t="n"/>
      <c r="E9" s="14" t="n"/>
      <c r="F9" s="15" t="n"/>
      <c r="G9" s="15" t="n"/>
    </row>
    <row r="10">
      <c r="A10" s="16" t="inlineStr">
        <is>
          <t>(a)Listed / Awaiting listing on stock Exchanges</t>
        </is>
      </c>
      <c r="B10" s="30" t="n"/>
      <c r="C10" s="30" t="n"/>
      <c r="D10" s="13" t="n"/>
      <c r="E10" s="14" t="n"/>
      <c r="F10" s="15" t="n"/>
      <c r="G10" s="15" t="n"/>
    </row>
    <row r="11">
      <c r="A11" s="12" t="inlineStr">
        <is>
          <t>7.39% SIDBI SR IX NCD RED 21-03-2030**</t>
        </is>
      </c>
      <c r="B11" s="30" t="inlineStr">
        <is>
          <t>INE556F08KY6</t>
        </is>
      </c>
      <c r="C11" s="30" t="inlineStr">
        <is>
          <t>CRISIL AAA</t>
        </is>
      </c>
      <c r="D11" s="13" t="n">
        <v>179500000</v>
      </c>
      <c r="E11" s="14" t="n">
        <v>182950.89</v>
      </c>
      <c r="F11" s="15" t="n">
        <v>0.07199999999999999</v>
      </c>
      <c r="G11" s="15" t="n">
        <v>0.068518</v>
      </c>
    </row>
    <row r="12">
      <c r="A12" s="12" t="inlineStr">
        <is>
          <t>7.89% REC LTD. NCD RED 30-03-2030**</t>
        </is>
      </c>
      <c r="B12" s="30" t="inlineStr">
        <is>
          <t>INE020B08CI2</t>
        </is>
      </c>
      <c r="C12" s="30" t="inlineStr">
        <is>
          <t>CRISIL AAA</t>
        </is>
      </c>
      <c r="D12" s="13" t="n">
        <v>127500000</v>
      </c>
      <c r="E12" s="14" t="n">
        <v>132762.95</v>
      </c>
      <c r="F12" s="15" t="n">
        <v>0.0523</v>
      </c>
      <c r="G12" s="15" t="n">
        <v>0.067594</v>
      </c>
    </row>
    <row r="13">
      <c r="A13" s="12" t="inlineStr">
        <is>
          <t>7.86% PFC LTD NCD RED 12-04-2030**</t>
        </is>
      </c>
      <c r="B13" s="30" t="inlineStr">
        <is>
          <t>INE134E08KK4</t>
        </is>
      </c>
      <c r="C13" s="30" t="inlineStr">
        <is>
          <t>CRISIL AAA</t>
        </is>
      </c>
      <c r="D13" s="13" t="n">
        <v>117500000</v>
      </c>
      <c r="E13" s="14" t="n">
        <v>122258.75</v>
      </c>
      <c r="F13" s="15" t="n">
        <v>0.0481</v>
      </c>
      <c r="G13" s="15" t="n">
        <v>0.06772499999999999</v>
      </c>
    </row>
    <row r="14">
      <c r="A14" s="12" t="inlineStr">
        <is>
          <t>7.03% HPCL NCD RED 12-04-2030**</t>
        </is>
      </c>
      <c r="B14" s="30" t="inlineStr">
        <is>
          <t>INE094A08069</t>
        </is>
      </c>
      <c r="C14" s="30" t="inlineStr">
        <is>
          <t>CRISIL AAA</t>
        </is>
      </c>
      <c r="D14" s="13" t="n">
        <v>97500000</v>
      </c>
      <c r="E14" s="14" t="n">
        <v>98851.35000000001</v>
      </c>
      <c r="F14" s="15" t="n">
        <v>0.0389</v>
      </c>
      <c r="G14" s="15" t="n">
        <v>0.0665</v>
      </c>
    </row>
    <row r="15">
      <c r="A15" s="12" t="inlineStr">
        <is>
          <t>7.41% POWER FIN CORP NCD RED 25-02-2030**</t>
        </is>
      </c>
      <c r="B15" s="30" t="inlineStr">
        <is>
          <t>INE134E08KL2</t>
        </is>
      </c>
      <c r="C15" s="30" t="inlineStr">
        <is>
          <t>CRISIL AAA</t>
        </is>
      </c>
      <c r="D15" s="13" t="n">
        <v>90000000</v>
      </c>
      <c r="E15" s="14" t="n">
        <v>92040.3</v>
      </c>
      <c r="F15" s="15" t="n">
        <v>0.0362</v>
      </c>
      <c r="G15" s="15" t="n">
        <v>0.06772499999999999</v>
      </c>
    </row>
    <row r="16">
      <c r="A16" s="12" t="inlineStr">
        <is>
          <t>7.34% NPCIL NCD RED 23-01-2030**</t>
        </is>
      </c>
      <c r="B16" s="30" t="inlineStr">
        <is>
          <t>INE206D08469</t>
        </is>
      </c>
      <c r="C16" s="30" t="inlineStr">
        <is>
          <t>ICRA AAA</t>
        </is>
      </c>
      <c r="D16" s="13" t="n">
        <v>85500000</v>
      </c>
      <c r="E16" s="14" t="n">
        <v>87204.96000000001</v>
      </c>
      <c r="F16" s="15" t="n">
        <v>0.0343</v>
      </c>
      <c r="G16" s="15" t="n">
        <v>0.0677</v>
      </c>
    </row>
    <row r="17">
      <c r="A17" s="12" t="inlineStr">
        <is>
          <t>7.64% NABARD NCD SR 25B RED 06-12-2029</t>
        </is>
      </c>
      <c r="B17" s="30" t="inlineStr">
        <is>
          <t>INE261F08EJ7</t>
        </is>
      </c>
      <c r="C17" s="30" t="inlineStr">
        <is>
          <t>ICRA AAA</t>
        </is>
      </c>
      <c r="D17" s="13" t="n">
        <v>82500000</v>
      </c>
      <c r="E17" s="14" t="n">
        <v>84889.12</v>
      </c>
      <c r="F17" s="15" t="n">
        <v>0.0334</v>
      </c>
      <c r="G17" s="15" t="n">
        <v>0.068</v>
      </c>
    </row>
    <row r="18">
      <c r="A18" s="12" t="inlineStr">
        <is>
          <t>7.22% HPCL NCD RED 28-08-2029**</t>
        </is>
      </c>
      <c r="B18" s="30" t="inlineStr">
        <is>
          <t>INE094A08168</t>
        </is>
      </c>
      <c r="C18" s="30" t="inlineStr">
        <is>
          <t>CRISIL AAA</t>
        </is>
      </c>
      <c r="D18" s="13" t="n">
        <v>81737000</v>
      </c>
      <c r="E18" s="14" t="n">
        <v>83469.17</v>
      </c>
      <c r="F18" s="15" t="n">
        <v>0.0329</v>
      </c>
      <c r="G18" s="15" t="n">
        <v>0.06565</v>
      </c>
    </row>
    <row r="19">
      <c r="A19" s="12" t="inlineStr">
        <is>
          <t>7.55% IRFC NCD RED 12-04-2030**</t>
        </is>
      </c>
      <c r="B19" s="30" t="inlineStr">
        <is>
          <t>INE053F07BY5</t>
        </is>
      </c>
      <c r="C19" s="30" t="inlineStr">
        <is>
          <t>CRISIL AAA</t>
        </is>
      </c>
      <c r="D19" s="13" t="n">
        <v>81000000</v>
      </c>
      <c r="E19" s="14" t="n">
        <v>83293.35000000001</v>
      </c>
      <c r="F19" s="15" t="n">
        <v>0.0328</v>
      </c>
      <c r="G19" s="15" t="n">
        <v>0.068</v>
      </c>
    </row>
    <row r="20">
      <c r="A20" s="12" t="inlineStr">
        <is>
          <t>7.70% NHAI NCD RED 13-09-2029**</t>
        </is>
      </c>
      <c r="B20" s="30" t="inlineStr">
        <is>
          <t>INE906B07HH5</t>
        </is>
      </c>
      <c r="C20" s="30" t="inlineStr">
        <is>
          <t>CRISIL AAA</t>
        </is>
      </c>
      <c r="D20" s="13" t="n">
        <v>75200000</v>
      </c>
      <c r="E20" s="14" t="n">
        <v>77767.92999999999</v>
      </c>
      <c r="F20" s="15" t="n">
        <v>0.0306</v>
      </c>
      <c r="G20" s="15" t="n">
        <v>0.066605</v>
      </c>
    </row>
    <row r="21">
      <c r="A21" s="12" t="inlineStr">
        <is>
          <t>7.54% NHAI NCD RED 25-01-2030**</t>
        </is>
      </c>
      <c r="B21" s="30" t="inlineStr">
        <is>
          <t>INE906B07HK9</t>
        </is>
      </c>
      <c r="C21" s="30" t="inlineStr">
        <is>
          <t>CRISIL AAA</t>
        </is>
      </c>
      <c r="D21" s="13" t="n">
        <v>73000000</v>
      </c>
      <c r="E21" s="14" t="n">
        <v>74990.42</v>
      </c>
      <c r="F21" s="15" t="n">
        <v>0.0295</v>
      </c>
      <c r="G21" s="15" t="n">
        <v>0.06765500000000001</v>
      </c>
    </row>
    <row r="22">
      <c r="A22" s="12" t="inlineStr">
        <is>
          <t>7.32% NTPC LTD NCD RED 17-07-2029**</t>
        </is>
      </c>
      <c r="B22" s="30" t="inlineStr">
        <is>
          <t>INE733E07KL3</t>
        </is>
      </c>
      <c r="C22" s="30" t="inlineStr">
        <is>
          <t>CRISIL AAA</t>
        </is>
      </c>
      <c r="D22" s="13" t="n">
        <v>72500000</v>
      </c>
      <c r="E22" s="14" t="n">
        <v>74180.55</v>
      </c>
      <c r="F22" s="15" t="n">
        <v>0.0292</v>
      </c>
      <c r="G22" s="15" t="n">
        <v>0.0658</v>
      </c>
    </row>
    <row r="23">
      <c r="A23" s="12" t="inlineStr">
        <is>
          <t>7.4% MANGALORE REF &amp; PET NCD 12-04-2030**</t>
        </is>
      </c>
      <c r="B23" s="30" t="inlineStr">
        <is>
          <t>INE103A08019</t>
        </is>
      </c>
      <c r="C23" s="30" t="inlineStr">
        <is>
          <t>CRISIL AAA</t>
        </is>
      </c>
      <c r="D23" s="13" t="n">
        <v>61500000</v>
      </c>
      <c r="E23" s="14" t="n">
        <v>62713.52</v>
      </c>
      <c r="F23" s="15" t="n">
        <v>0.0247</v>
      </c>
      <c r="G23" s="15" t="n">
        <v>0.06868200000000001</v>
      </c>
    </row>
    <row r="24">
      <c r="A24" s="12" t="inlineStr">
        <is>
          <t>7.08% IRFC NCD RED 28-02-2030**</t>
        </is>
      </c>
      <c r="B24" s="30" t="inlineStr">
        <is>
          <t>INE053F07CA3</t>
        </is>
      </c>
      <c r="C24" s="30" t="inlineStr">
        <is>
          <t>CRISIL AAA</t>
        </is>
      </c>
      <c r="D24" s="13" t="n">
        <v>61000000</v>
      </c>
      <c r="E24" s="14" t="n">
        <v>61640.81</v>
      </c>
      <c r="F24" s="15" t="n">
        <v>0.0243</v>
      </c>
      <c r="G24" s="15" t="n">
        <v>0.068</v>
      </c>
    </row>
    <row r="25">
      <c r="A25" s="12" t="inlineStr">
        <is>
          <t>7.41% IOC NCD RED 22-10-2029**</t>
        </is>
      </c>
      <c r="B25" s="30" t="inlineStr">
        <is>
          <t>INE242A08437</t>
        </is>
      </c>
      <c r="C25" s="30" t="inlineStr">
        <is>
          <t>FITCH AAA</t>
        </is>
      </c>
      <c r="D25" s="13" t="n">
        <v>56000000</v>
      </c>
      <c r="E25" s="14" t="n">
        <v>57586.09</v>
      </c>
      <c r="F25" s="15" t="n">
        <v>0.0227</v>
      </c>
      <c r="G25" s="15" t="n">
        <v>0.06575</v>
      </c>
    </row>
    <row r="26">
      <c r="A26" s="12" t="inlineStr">
        <is>
          <t>7.50% REC LTD. NCD RED 28-02-2030**</t>
        </is>
      </c>
      <c r="B26" s="30" t="inlineStr">
        <is>
          <t>INE020B08CP7</t>
        </is>
      </c>
      <c r="C26" s="30" t="inlineStr">
        <is>
          <t>CRISIL AAA</t>
        </is>
      </c>
      <c r="D26" s="13" t="n">
        <v>53700000</v>
      </c>
      <c r="E26" s="14" t="n">
        <v>55121.06</v>
      </c>
      <c r="F26" s="15" t="n">
        <v>0.0217</v>
      </c>
      <c r="G26" s="15" t="n">
        <v>0.067594</v>
      </c>
    </row>
    <row r="27">
      <c r="A27" s="12" t="inlineStr">
        <is>
          <t>7.49% SIDBI SR VIII NCD RED 11-06-2029</t>
        </is>
      </c>
      <c r="B27" s="30" t="inlineStr">
        <is>
          <t>INE556F08KX8</t>
        </is>
      </c>
      <c r="C27" s="30" t="inlineStr">
        <is>
          <t>CRISIL AAA</t>
        </is>
      </c>
      <c r="D27" s="13" t="n">
        <v>45000000</v>
      </c>
      <c r="E27" s="14" t="n">
        <v>45952.74</v>
      </c>
      <c r="F27" s="15" t="n">
        <v>0.0181</v>
      </c>
      <c r="G27" s="15" t="n">
        <v>0.0679</v>
      </c>
    </row>
    <row r="28">
      <c r="A28" s="12" t="inlineStr">
        <is>
          <t>7.49% NHAI NCD RED 01-08-2029**</t>
        </is>
      </c>
      <c r="B28" s="30" t="inlineStr">
        <is>
          <t>INE906B07HG7</t>
        </is>
      </c>
      <c r="C28" s="30" t="inlineStr">
        <is>
          <t>CRISIL AAA</t>
        </is>
      </c>
      <c r="D28" s="13" t="n">
        <v>43200000</v>
      </c>
      <c r="E28" s="14" t="n">
        <v>44335.51</v>
      </c>
      <c r="F28" s="15" t="n">
        <v>0.0175</v>
      </c>
      <c r="G28" s="15" t="n">
        <v>0.066605</v>
      </c>
    </row>
    <row r="29">
      <c r="A29" s="12" t="inlineStr">
        <is>
          <t>7.75% MANGALORE REF &amp; PET NCD 29-01-2030**</t>
        </is>
      </c>
      <c r="B29" s="30" t="inlineStr">
        <is>
          <t>INE103A08035</t>
        </is>
      </c>
      <c r="C29" s="30" t="inlineStr">
        <is>
          <t>CRISIL AAA</t>
        </is>
      </c>
      <c r="D29" s="13" t="n">
        <v>38500000</v>
      </c>
      <c r="E29" s="14" t="n">
        <v>39695.93</v>
      </c>
      <c r="F29" s="15" t="n">
        <v>0.0156</v>
      </c>
      <c r="G29" s="15" t="n">
        <v>0.06868200000000001</v>
      </c>
    </row>
    <row r="30">
      <c r="A30" s="12" t="inlineStr">
        <is>
          <t>7.38% POWER GRID CORP NCD RED 12-04-2030**</t>
        </is>
      </c>
      <c r="B30" s="30" t="inlineStr">
        <is>
          <t>INE752E08635</t>
        </is>
      </c>
      <c r="C30" s="30" t="inlineStr">
        <is>
          <t>CRISIL AAA</t>
        </is>
      </c>
      <c r="D30" s="13" t="n">
        <v>37500000</v>
      </c>
      <c r="E30" s="14" t="n">
        <v>38279.74</v>
      </c>
      <c r="F30" s="15" t="n">
        <v>0.0151</v>
      </c>
      <c r="G30" s="15" t="n">
        <v>0.06821199999999999</v>
      </c>
    </row>
    <row r="31">
      <c r="A31" s="12" t="inlineStr">
        <is>
          <t>7.55% IRFC NCD RED 06-11-29**</t>
        </is>
      </c>
      <c r="B31" s="30" t="inlineStr">
        <is>
          <t>INE053F07BX7</t>
        </is>
      </c>
      <c r="C31" s="30" t="inlineStr">
        <is>
          <t>CRISIL AAA</t>
        </is>
      </c>
      <c r="D31" s="13" t="n">
        <v>37000000</v>
      </c>
      <c r="E31" s="14" t="n">
        <v>38027.34</v>
      </c>
      <c r="F31" s="15" t="n">
        <v>0.015</v>
      </c>
      <c r="G31" s="15" t="n">
        <v>0.067375</v>
      </c>
    </row>
    <row r="32">
      <c r="A32" s="12" t="inlineStr">
        <is>
          <t>7.47% SIDBI SR II NCD RED 05-09-2029</t>
        </is>
      </c>
      <c r="B32" s="30" t="inlineStr">
        <is>
          <t>INE556F08KR0</t>
        </is>
      </c>
      <c r="C32" s="30" t="inlineStr">
        <is>
          <t>CRISIL AAA</t>
        </is>
      </c>
      <c r="D32" s="13" t="n">
        <v>36000000</v>
      </c>
      <c r="E32" s="14" t="n">
        <v>36780.98</v>
      </c>
      <c r="F32" s="15" t="n">
        <v>0.0145</v>
      </c>
      <c r="G32" s="15" t="n">
        <v>0.068</v>
      </c>
    </row>
    <row r="33">
      <c r="A33" s="12" t="inlineStr">
        <is>
          <t>7.43% NABARD GOI SERV NCD RED 31-01-2030**</t>
        </is>
      </c>
      <c r="B33" s="30" t="inlineStr">
        <is>
          <t>INE261F08BX4</t>
        </is>
      </c>
      <c r="C33" s="30" t="inlineStr">
        <is>
          <t>ICRA AAA</t>
        </is>
      </c>
      <c r="D33" s="13" t="n">
        <v>35500000</v>
      </c>
      <c r="E33" s="14" t="n">
        <v>36365.67</v>
      </c>
      <c r="F33" s="15" t="n">
        <v>0.0143</v>
      </c>
      <c r="G33" s="15" t="n">
        <v>0.06862500000000001</v>
      </c>
    </row>
    <row r="34">
      <c r="A34" s="12" t="inlineStr">
        <is>
          <t>7.48% IRFC NCD RED 13-08-2029</t>
        </is>
      </c>
      <c r="B34" s="30" t="inlineStr">
        <is>
          <t>INE053F07BU3</t>
        </is>
      </c>
      <c r="C34" s="30" t="inlineStr">
        <is>
          <t>CRISIL AAA</t>
        </is>
      </c>
      <c r="D34" s="13" t="n">
        <v>34000000</v>
      </c>
      <c r="E34" s="14" t="n">
        <v>34815.15</v>
      </c>
      <c r="F34" s="15" t="n">
        <v>0.0137</v>
      </c>
      <c r="G34" s="15" t="n">
        <v>0.06734999999999999</v>
      </c>
    </row>
    <row r="35">
      <c r="A35" s="12" t="inlineStr">
        <is>
          <t>8.12% NHPC NCD GOI SERVICED 22-03-2029**</t>
        </is>
      </c>
      <c r="B35" s="30" t="inlineStr">
        <is>
          <t>INE848E08136</t>
        </is>
      </c>
      <c r="C35" s="30" t="inlineStr">
        <is>
          <t>CARE AAA</t>
        </is>
      </c>
      <c r="D35" s="13" t="n">
        <v>27000000</v>
      </c>
      <c r="E35" s="14" t="n">
        <v>28296.08</v>
      </c>
      <c r="F35" s="15" t="n">
        <v>0.0111</v>
      </c>
      <c r="G35" s="15" t="n">
        <v>0.066299</v>
      </c>
    </row>
    <row r="36">
      <c r="A36" s="12" t="inlineStr">
        <is>
          <t>7.68% NABARD NCD SR 24F RED 30-04-2029</t>
        </is>
      </c>
      <c r="B36" s="30" t="inlineStr">
        <is>
          <t>INE261F08EG3</t>
        </is>
      </c>
      <c r="C36" s="30" t="inlineStr">
        <is>
          <t>CRISIL AAA</t>
        </is>
      </c>
      <c r="D36" s="13" t="n">
        <v>27500000</v>
      </c>
      <c r="E36" s="14" t="n">
        <v>28226.8</v>
      </c>
      <c r="F36" s="15" t="n">
        <v>0.0111</v>
      </c>
      <c r="G36" s="15" t="n">
        <v>0.067841</v>
      </c>
    </row>
    <row r="37">
      <c r="A37" s="12" t="inlineStr">
        <is>
          <t>7.82% PFC SR BS225 NCD RED 13-03-2030**</t>
        </is>
      </c>
      <c r="B37" s="30" t="inlineStr">
        <is>
          <t>INE134E08MF0</t>
        </is>
      </c>
      <c r="C37" s="30" t="inlineStr">
        <is>
          <t>CRISIL AAA</t>
        </is>
      </c>
      <c r="D37" s="13" t="n">
        <v>25000000</v>
      </c>
      <c r="E37" s="14" t="n">
        <v>25946.48</v>
      </c>
      <c r="F37" s="15" t="n">
        <v>0.0102</v>
      </c>
      <c r="G37" s="15" t="n">
        <v>0.06772499999999999</v>
      </c>
    </row>
    <row r="38">
      <c r="A38" s="12" t="inlineStr">
        <is>
          <t>7.5% IRFC NCD RED 07-09-2029**</t>
        </is>
      </c>
      <c r="B38" s="30" t="inlineStr">
        <is>
          <t>INE053F07BW9</t>
        </is>
      </c>
      <c r="C38" s="30" t="inlineStr">
        <is>
          <t>CRISIL AAA</t>
        </is>
      </c>
      <c r="D38" s="13" t="n">
        <v>24500000</v>
      </c>
      <c r="E38" s="14" t="n">
        <v>25111.74</v>
      </c>
      <c r="F38" s="15" t="n">
        <v>0.009900000000000001</v>
      </c>
      <c r="G38" s="15" t="n">
        <v>0.067375</v>
      </c>
    </row>
    <row r="39">
      <c r="A39" s="12" t="inlineStr">
        <is>
          <t>7.25% INDIAN OIL CORP SR XXVII 05-01-30**</t>
        </is>
      </c>
      <c r="B39" s="30" t="inlineStr">
        <is>
          <t>INE242A08569</t>
        </is>
      </c>
      <c r="C39" s="30" t="inlineStr">
        <is>
          <t>CRISIL AAA</t>
        </is>
      </c>
      <c r="D39" s="13" t="n">
        <v>20500000</v>
      </c>
      <c r="E39" s="14" t="n">
        <v>20929.21</v>
      </c>
      <c r="F39" s="15" t="n">
        <v>0.008200000000000001</v>
      </c>
      <c r="G39" s="15" t="n">
        <v>0.0665</v>
      </c>
    </row>
    <row r="40">
      <c r="A40" s="12" t="inlineStr">
        <is>
          <t>8.85% REC LTD. NCD RED 16-04-2029**</t>
        </is>
      </c>
      <c r="B40" s="30" t="inlineStr">
        <is>
          <t>INE020B08BQ7</t>
        </is>
      </c>
      <c r="C40" s="30" t="inlineStr">
        <is>
          <t>CRISIL AAA</t>
        </is>
      </c>
      <c r="D40" s="13" t="n">
        <v>18000000</v>
      </c>
      <c r="E40" s="14" t="n">
        <v>19125.34</v>
      </c>
      <c r="F40" s="15" t="n">
        <v>0.0075</v>
      </c>
      <c r="G40" s="15" t="n">
        <v>0.06737600000000001</v>
      </c>
    </row>
    <row r="41">
      <c r="A41" s="12" t="inlineStr">
        <is>
          <t>8.36% NHAI NCD RED 20-05-2029**</t>
        </is>
      </c>
      <c r="B41" s="30" t="inlineStr">
        <is>
          <t>INE906B07HD4</t>
        </is>
      </c>
      <c r="C41" s="30" t="inlineStr">
        <is>
          <t>CRISIL AAA</t>
        </is>
      </c>
      <c r="D41" s="13" t="n">
        <v>17500000</v>
      </c>
      <c r="E41" s="14" t="n">
        <v>18411.16</v>
      </c>
      <c r="F41" s="15" t="n">
        <v>0.0072</v>
      </c>
      <c r="G41" s="15" t="n">
        <v>0.066431</v>
      </c>
    </row>
    <row r="42">
      <c r="A42" s="12" t="inlineStr">
        <is>
          <t>7.74% HPCL NCD RED 02-03-2028**</t>
        </is>
      </c>
      <c r="B42" s="30" t="inlineStr">
        <is>
          <t>INE094A08150</t>
        </is>
      </c>
      <c r="C42" s="30" t="inlineStr">
        <is>
          <t>CRISIL AAA</t>
        </is>
      </c>
      <c r="D42" s="13" t="n">
        <v>17500000</v>
      </c>
      <c r="E42" s="14" t="n">
        <v>17985.96</v>
      </c>
      <c r="F42" s="15" t="n">
        <v>0.0071</v>
      </c>
      <c r="G42" s="15" t="n">
        <v>0.06395000000000001</v>
      </c>
    </row>
    <row r="43">
      <c r="A43" s="12" t="inlineStr">
        <is>
          <t>7.64% FOOD CORP GOI GRNT NCD 12-12-2029**</t>
        </is>
      </c>
      <c r="B43" s="30" t="inlineStr">
        <is>
          <t>INE861G08050</t>
        </is>
      </c>
      <c r="C43" s="30" t="inlineStr">
        <is>
          <t>CRISIL AAA(CE)</t>
        </is>
      </c>
      <c r="D43" s="13" t="n">
        <v>17500000</v>
      </c>
      <c r="E43" s="14" t="n">
        <v>17936.61</v>
      </c>
      <c r="F43" s="15" t="n">
        <v>0.0071</v>
      </c>
      <c r="G43" s="15" t="n">
        <v>0.06915</v>
      </c>
    </row>
    <row r="44">
      <c r="A44" s="12" t="inlineStr">
        <is>
          <t>8.3% REC LTD NCD RED 25-06-2029**</t>
        </is>
      </c>
      <c r="B44" s="30" t="inlineStr">
        <is>
          <t>INE020B08BU9</t>
        </is>
      </c>
      <c r="C44" s="30" t="inlineStr">
        <is>
          <t>CRISIL AAA</t>
        </is>
      </c>
      <c r="D44" s="13" t="n">
        <v>16500000</v>
      </c>
      <c r="E44" s="14" t="n">
        <v>17299.49</v>
      </c>
      <c r="F44" s="15" t="n">
        <v>0.0068</v>
      </c>
      <c r="G44" s="15" t="n">
        <v>0.06737700000000001</v>
      </c>
    </row>
    <row r="45">
      <c r="A45" s="12" t="inlineStr">
        <is>
          <t>7.36% INDIAN OIL COR N SR XXVI 16-07-29**</t>
        </is>
      </c>
      <c r="B45" s="30" t="inlineStr">
        <is>
          <t>INE242A08551</t>
        </is>
      </c>
      <c r="C45" s="30" t="inlineStr">
        <is>
          <t>CRISIL AAA</t>
        </is>
      </c>
      <c r="D45" s="13" t="n">
        <v>15000000</v>
      </c>
      <c r="E45" s="14" t="n">
        <v>15369.02</v>
      </c>
      <c r="F45" s="15" t="n">
        <v>0.0061</v>
      </c>
      <c r="G45" s="15" t="n">
        <v>0.06575</v>
      </c>
    </row>
    <row r="46">
      <c r="A46" s="12" t="inlineStr">
        <is>
          <t>7.48% SIDBI SR VI NCD RED 24-05-2029**</t>
        </is>
      </c>
      <c r="B46" s="30" t="inlineStr">
        <is>
          <t>INE556F08KV2</t>
        </is>
      </c>
      <c r="C46" s="30" t="inlineStr">
        <is>
          <t>CRISIL AAA</t>
        </is>
      </c>
      <c r="D46" s="13" t="n">
        <v>15000000</v>
      </c>
      <c r="E46" s="14" t="n">
        <v>15308.72</v>
      </c>
      <c r="F46" s="15" t="n">
        <v>0.006</v>
      </c>
      <c r="G46" s="15" t="n">
        <v>0.0679</v>
      </c>
    </row>
    <row r="47">
      <c r="A47" s="12" t="inlineStr">
        <is>
          <t>7.10% NABARD GOI SERV NCD RED 08-02-2030**</t>
        </is>
      </c>
      <c r="B47" s="30" t="inlineStr">
        <is>
          <t>INE261F08BY2</t>
        </is>
      </c>
      <c r="C47" s="30" t="inlineStr">
        <is>
          <t>ICRA AAA</t>
        </is>
      </c>
      <c r="D47" s="13" t="n">
        <v>15000000</v>
      </c>
      <c r="E47" s="14" t="n">
        <v>15186.59</v>
      </c>
      <c r="F47" s="15" t="n">
        <v>0.006</v>
      </c>
      <c r="G47" s="15" t="n">
        <v>0.0687</v>
      </c>
    </row>
    <row r="48">
      <c r="A48" s="12" t="inlineStr">
        <is>
          <t>8.25% REC GOI SERVICED NCD RED 26-03-30**</t>
        </is>
      </c>
      <c r="B48" s="30" t="inlineStr">
        <is>
          <t>INE020B08CR3</t>
        </is>
      </c>
      <c r="C48" s="30" t="inlineStr">
        <is>
          <t>CRISIL AAA</t>
        </is>
      </c>
      <c r="D48" s="13" t="n">
        <v>14000000</v>
      </c>
      <c r="E48" s="14" t="n">
        <v>14843.89</v>
      </c>
      <c r="F48" s="15" t="n">
        <v>0.0058</v>
      </c>
      <c r="G48" s="15" t="n">
        <v>0.067621</v>
      </c>
    </row>
    <row r="49">
      <c r="A49" s="12" t="inlineStr">
        <is>
          <t>7.93% PFC LTD NCD RED 31-12-2029**</t>
        </is>
      </c>
      <c r="B49" s="30" t="inlineStr">
        <is>
          <t>INE134E08KI8</t>
        </is>
      </c>
      <c r="C49" s="30" t="inlineStr">
        <is>
          <t>CRISIL AAA</t>
        </is>
      </c>
      <c r="D49" s="13" t="n">
        <v>12500000</v>
      </c>
      <c r="E49" s="14" t="n">
        <v>13018.21</v>
      </c>
      <c r="F49" s="15" t="n">
        <v>0.0051</v>
      </c>
      <c r="G49" s="15" t="n">
        <v>0.06745</v>
      </c>
    </row>
    <row r="50">
      <c r="A50" s="12" t="inlineStr">
        <is>
          <t>8.24% POWER GRID NCD GOI SERV 14-02-2029**</t>
        </is>
      </c>
      <c r="B50" s="30" t="inlineStr">
        <is>
          <t>INE752E08551</t>
        </is>
      </c>
      <c r="C50" s="30" t="inlineStr">
        <is>
          <t>CRISIL AAA</t>
        </is>
      </c>
      <c r="D50" s="13" t="n">
        <v>11950000</v>
      </c>
      <c r="E50" s="14" t="n">
        <v>12582.88</v>
      </c>
      <c r="F50" s="15" t="n">
        <v>0.005</v>
      </c>
      <c r="G50" s="15" t="n">
        <v>0.06514399999999999</v>
      </c>
    </row>
    <row r="51">
      <c r="A51" s="12" t="inlineStr">
        <is>
          <t>8.09% NLC INDIA LTD NCD RED 29-05-2029**</t>
        </is>
      </c>
      <c r="B51" s="30" t="inlineStr">
        <is>
          <t>INE589A07037</t>
        </is>
      </c>
      <c r="C51" s="30" t="inlineStr">
        <is>
          <t>ICRA AAA</t>
        </is>
      </c>
      <c r="D51" s="13" t="n">
        <v>11500000</v>
      </c>
      <c r="E51" s="14" t="n">
        <v>11996.06</v>
      </c>
      <c r="F51" s="15" t="n">
        <v>0.0047</v>
      </c>
      <c r="G51" s="15" t="n">
        <v>0.06672599999999999</v>
      </c>
    </row>
    <row r="52">
      <c r="A52" s="12" t="inlineStr">
        <is>
          <t>7.49% POWER GRID CORP NCD 25-10-2029**</t>
        </is>
      </c>
      <c r="B52" s="30" t="inlineStr">
        <is>
          <t>INE752E08601</t>
        </is>
      </c>
      <c r="C52" s="30" t="inlineStr">
        <is>
          <t>CRISIL AAA</t>
        </is>
      </c>
      <c r="D52" s="13" t="n">
        <v>10500000</v>
      </c>
      <c r="E52" s="14" t="n">
        <v>10813.96</v>
      </c>
      <c r="F52" s="15" t="n">
        <v>0.0043</v>
      </c>
      <c r="G52" s="15" t="n">
        <v>0.06610000000000001</v>
      </c>
    </row>
    <row r="53">
      <c r="A53" s="12" t="inlineStr">
        <is>
          <t>7.92% REC LTD. NCD RED 30-03-2030**</t>
        </is>
      </c>
      <c r="B53" s="30" t="inlineStr">
        <is>
          <t>INE020B08CJ0</t>
        </is>
      </c>
      <c r="C53" s="30" t="inlineStr">
        <is>
          <t>CRISIL AAA</t>
        </is>
      </c>
      <c r="D53" s="13" t="n">
        <v>10300000</v>
      </c>
      <c r="E53" s="14" t="n">
        <v>10736.59</v>
      </c>
      <c r="F53" s="15" t="n">
        <v>0.0042</v>
      </c>
      <c r="G53" s="15" t="n">
        <v>0.067594</v>
      </c>
    </row>
    <row r="54">
      <c r="A54" s="12" t="inlineStr">
        <is>
          <t>8.23% IRFC NCD RED 29-03-2029**</t>
        </is>
      </c>
      <c r="B54" s="30" t="inlineStr">
        <is>
          <t>INE053F07BE7</t>
        </is>
      </c>
      <c r="C54" s="30" t="inlineStr">
        <is>
          <t>CRISIL AAA</t>
        </is>
      </c>
      <c r="D54" s="13" t="n">
        <v>10000000</v>
      </c>
      <c r="E54" s="14" t="n">
        <v>10452.84</v>
      </c>
      <c r="F54" s="15" t="n">
        <v>0.0041</v>
      </c>
      <c r="G54" s="15" t="n">
        <v>0.067125</v>
      </c>
    </row>
    <row r="55">
      <c r="A55" s="12" t="inlineStr">
        <is>
          <t>7.14% EXIM BOND SR AA01 NCD 13-12-2029**</t>
        </is>
      </c>
      <c r="B55" s="30" t="inlineStr">
        <is>
          <t>INE514E08GD0</t>
        </is>
      </c>
      <c r="C55" s="30" t="inlineStr">
        <is>
          <t>CRISIL AAA</t>
        </is>
      </c>
      <c r="D55" s="13" t="n">
        <v>10000000</v>
      </c>
      <c r="E55" s="14" t="n">
        <v>10168.64</v>
      </c>
      <c r="F55" s="15" t="n">
        <v>0.004</v>
      </c>
      <c r="G55" s="15" t="n">
        <v>0.066514</v>
      </c>
    </row>
    <row r="56">
      <c r="A56" s="12" t="inlineStr">
        <is>
          <t>8.27% NHAI NCD RED 28-03-2029**</t>
        </is>
      </c>
      <c r="B56" s="30" t="inlineStr">
        <is>
          <t>INE906B07GP0</t>
        </is>
      </c>
      <c r="C56" s="30" t="inlineStr">
        <is>
          <t>CRISIL AAA</t>
        </is>
      </c>
      <c r="D56" s="13" t="n">
        <v>7500000</v>
      </c>
      <c r="E56" s="14" t="n">
        <v>7857.98</v>
      </c>
      <c r="F56" s="15" t="n">
        <v>0.0031</v>
      </c>
      <c r="G56" s="15" t="n">
        <v>0.066355</v>
      </c>
    </row>
    <row r="57">
      <c r="A57" s="12" t="inlineStr">
        <is>
          <t>7.27% NABARD NCD RED 14-02-2030**</t>
        </is>
      </c>
      <c r="B57" s="30" t="inlineStr">
        <is>
          <t>INE261F08BZ9</t>
        </is>
      </c>
      <c r="C57" s="30" t="inlineStr">
        <is>
          <t>CRISIL AAA</t>
        </is>
      </c>
      <c r="D57" s="13" t="n">
        <v>7500000</v>
      </c>
      <c r="E57" s="14" t="n">
        <v>7604.53</v>
      </c>
      <c r="F57" s="15" t="n">
        <v>0.003</v>
      </c>
      <c r="G57" s="15" t="n">
        <v>0.0687</v>
      </c>
    </row>
    <row r="58">
      <c r="A58" s="12" t="inlineStr">
        <is>
          <t>8.3% NTPC LTD NCD RED 15-01-2029**</t>
        </is>
      </c>
      <c r="B58" s="30" t="inlineStr">
        <is>
          <t>INE733E07KJ7</t>
        </is>
      </c>
      <c r="C58" s="30" t="inlineStr">
        <is>
          <t>CRISIL AAA</t>
        </is>
      </c>
      <c r="D58" s="13" t="n">
        <v>7000000</v>
      </c>
      <c r="E58" s="14" t="n">
        <v>7338.09</v>
      </c>
      <c r="F58" s="15" t="n">
        <v>0.0029</v>
      </c>
      <c r="G58" s="15" t="n">
        <v>0.06565</v>
      </c>
    </row>
    <row r="59">
      <c r="A59" s="12" t="inlineStr">
        <is>
          <t>8.85% POWER FIN CORP NCD RED 25-05-2029**</t>
        </is>
      </c>
      <c r="B59" s="30" t="inlineStr">
        <is>
          <t>INE134E08KC1</t>
        </is>
      </c>
      <c r="C59" s="30" t="inlineStr">
        <is>
          <t>CRISIL AAA</t>
        </is>
      </c>
      <c r="D59" s="13" t="n">
        <v>6500000</v>
      </c>
      <c r="E59" s="14" t="n">
        <v>6915.71</v>
      </c>
      <c r="F59" s="15" t="n">
        <v>0.0027</v>
      </c>
      <c r="G59" s="15" t="n">
        <v>0.067477</v>
      </c>
    </row>
    <row r="60">
      <c r="A60" s="12" t="inlineStr">
        <is>
          <t>7.5% NHPC NCD RED 06-10-2029**</t>
        </is>
      </c>
      <c r="B60" s="30" t="inlineStr">
        <is>
          <t>INE848E07AS5</t>
        </is>
      </c>
      <c r="C60" s="30" t="inlineStr">
        <is>
          <t>FITCH AAA</t>
        </is>
      </c>
      <c r="D60" s="13" t="n">
        <v>6500000</v>
      </c>
      <c r="E60" s="14" t="n">
        <v>6680.27</v>
      </c>
      <c r="F60" s="15" t="n">
        <v>0.0026</v>
      </c>
      <c r="G60" s="15" t="n">
        <v>0.0667</v>
      </c>
    </row>
    <row r="61">
      <c r="A61" s="12" t="inlineStr">
        <is>
          <t>8.80% RECL NCD RED 14-05-2029**</t>
        </is>
      </c>
      <c r="B61" s="30" t="inlineStr">
        <is>
          <t>INE020B08BS3</t>
        </is>
      </c>
      <c r="C61" s="30" t="inlineStr">
        <is>
          <t>CRISIL AAA</t>
        </is>
      </c>
      <c r="D61" s="13" t="n">
        <v>5500000</v>
      </c>
      <c r="E61" s="14" t="n">
        <v>5842.34</v>
      </c>
      <c r="F61" s="15" t="n">
        <v>0.0023</v>
      </c>
      <c r="G61" s="15" t="n">
        <v>0.06737700000000001</v>
      </c>
    </row>
    <row r="62">
      <c r="A62" s="12" t="inlineStr">
        <is>
          <t>8.37% NHAI NCD RED 20-01-2029**</t>
        </is>
      </c>
      <c r="B62" s="30" t="inlineStr">
        <is>
          <t>INE906B07GN5</t>
        </is>
      </c>
      <c r="C62" s="30" t="inlineStr">
        <is>
          <t>CRISIL AAA</t>
        </is>
      </c>
      <c r="D62" s="13" t="n">
        <v>5500000</v>
      </c>
      <c r="E62" s="14" t="n">
        <v>5766.08</v>
      </c>
      <c r="F62" s="15" t="n">
        <v>0.0023</v>
      </c>
      <c r="G62" s="15" t="n">
        <v>0.066355</v>
      </c>
    </row>
    <row r="63">
      <c r="A63" s="12" t="inlineStr">
        <is>
          <t>7.25% NPCIL NCD RED 15-12-2029 XXXIII C**</t>
        </is>
      </c>
      <c r="B63" s="30" t="inlineStr">
        <is>
          <t>INE206D08436</t>
        </is>
      </c>
      <c r="C63" s="30" t="inlineStr">
        <is>
          <t>CRISIL AAA</t>
        </is>
      </c>
      <c r="D63" s="13" t="n">
        <v>5500000</v>
      </c>
      <c r="E63" s="14" t="n">
        <v>5625.94</v>
      </c>
      <c r="F63" s="15" t="n">
        <v>0.0022</v>
      </c>
      <c r="G63" s="15" t="n">
        <v>0.067122</v>
      </c>
    </row>
    <row r="64">
      <c r="A64" s="12" t="inlineStr">
        <is>
          <t>7.13% NHPC LTD NCD 11-02-2030**</t>
        </is>
      </c>
      <c r="B64" s="30" t="inlineStr">
        <is>
          <t>INE848E07BC7</t>
        </is>
      </c>
      <c r="C64" s="30" t="inlineStr">
        <is>
          <t>CARE AAA</t>
        </is>
      </c>
      <c r="D64" s="13" t="n">
        <v>5100000</v>
      </c>
      <c r="E64" s="14" t="n">
        <v>5163.89</v>
      </c>
      <c r="F64" s="15" t="n">
        <v>0.002</v>
      </c>
      <c r="G64" s="15" t="n">
        <v>0.0677</v>
      </c>
    </row>
    <row r="65">
      <c r="A65" s="12" t="inlineStr">
        <is>
          <t>6.7% REC LTD SR 249B NCD 31-12-29**</t>
        </is>
      </c>
      <c r="B65" s="30" t="inlineStr">
        <is>
          <t>INE020B08FY2</t>
        </is>
      </c>
      <c r="C65" s="30" t="inlineStr">
        <is>
          <t>ICRA AAA</t>
        </is>
      </c>
      <c r="D65" s="13" t="n">
        <v>5000000</v>
      </c>
      <c r="E65" s="14" t="n">
        <v>4992.16</v>
      </c>
      <c r="F65" s="15" t="n">
        <v>0.002</v>
      </c>
      <c r="G65" s="15" t="n">
        <v>0.06745</v>
      </c>
    </row>
    <row r="66">
      <c r="A66" s="12" t="inlineStr">
        <is>
          <t>8.4% POWER GRID NCD RED 26-05-2029**</t>
        </is>
      </c>
      <c r="B66" s="30" t="inlineStr">
        <is>
          <t>INE752E07MV8</t>
        </is>
      </c>
      <c r="C66" s="30" t="inlineStr">
        <is>
          <t>CRISIL AAA</t>
        </is>
      </c>
      <c r="D66" s="13" t="n">
        <v>4000000</v>
      </c>
      <c r="E66" s="14" t="n">
        <v>4220.58</v>
      </c>
      <c r="F66" s="15" t="n">
        <v>0.0017</v>
      </c>
      <c r="G66" s="15" t="n">
        <v>0.065926</v>
      </c>
    </row>
    <row r="67">
      <c r="A67" s="12" t="inlineStr">
        <is>
          <t>7.38% NHPC LTD NCD 03-01-2030**</t>
        </is>
      </c>
      <c r="B67" s="30" t="inlineStr">
        <is>
          <t>INE848E07AX5</t>
        </is>
      </c>
      <c r="C67" s="30" t="inlineStr">
        <is>
          <t>ICRA AAA</t>
        </is>
      </c>
      <c r="D67" s="13" t="n">
        <v>3800000</v>
      </c>
      <c r="E67" s="14" t="n">
        <v>3880.57</v>
      </c>
      <c r="F67" s="15" t="n">
        <v>0.0015</v>
      </c>
      <c r="G67" s="15" t="n">
        <v>0.0677</v>
      </c>
    </row>
    <row r="68">
      <c r="A68" s="12" t="inlineStr">
        <is>
          <t>8.15% POWER GRID CORP NCD RED 09-03-2030**</t>
        </is>
      </c>
      <c r="B68" s="30" t="inlineStr">
        <is>
          <t>INE752E07MK1</t>
        </is>
      </c>
      <c r="C68" s="30" t="inlineStr">
        <is>
          <t>CRISIL AAA</t>
        </is>
      </c>
      <c r="D68" s="13" t="n">
        <v>3500000</v>
      </c>
      <c r="E68" s="14" t="n">
        <v>3668.01</v>
      </c>
      <c r="F68" s="15" t="n">
        <v>0.0014</v>
      </c>
      <c r="G68" s="15" t="n">
        <v>0.06821099999999999</v>
      </c>
    </row>
    <row r="69">
      <c r="A69" s="12" t="inlineStr">
        <is>
          <t>7.34% POWER GRID CORP NCD 13-07-2029**</t>
        </is>
      </c>
      <c r="B69" s="30" t="inlineStr">
        <is>
          <t>INE752E08577</t>
        </is>
      </c>
      <c r="C69" s="30" t="inlineStr">
        <is>
          <t>CRISIL AAA</t>
        </is>
      </c>
      <c r="D69" s="13" t="n">
        <v>3500000</v>
      </c>
      <c r="E69" s="14" t="n">
        <v>3579.75</v>
      </c>
      <c r="F69" s="15" t="n">
        <v>0.0014</v>
      </c>
      <c r="G69" s="15" t="n">
        <v>0.06610000000000001</v>
      </c>
    </row>
    <row r="70">
      <c r="A70" s="12" t="inlineStr">
        <is>
          <t>8.14% NUCLEAR POWER NCD RED 25-03-2030**</t>
        </is>
      </c>
      <c r="B70" s="30" t="inlineStr">
        <is>
          <t>INE206D08303</t>
        </is>
      </c>
      <c r="C70" s="30" t="inlineStr">
        <is>
          <t>CRISIL AAA</t>
        </is>
      </c>
      <c r="D70" s="13" t="n">
        <v>3000000</v>
      </c>
      <c r="E70" s="14" t="n">
        <v>3166.59</v>
      </c>
      <c r="F70" s="15" t="n">
        <v>0.0012</v>
      </c>
      <c r="G70" s="15" t="n">
        <v>0.0677</v>
      </c>
    </row>
    <row r="71">
      <c r="A71" s="12" t="inlineStr">
        <is>
          <t>8.15% EXIM NCB 21-01-2030 R21 - 2030**</t>
        </is>
      </c>
      <c r="B71" s="30" t="inlineStr">
        <is>
          <t>INE514E08EJ2</t>
        </is>
      </c>
      <c r="C71" s="30" t="inlineStr">
        <is>
          <t>CRISIL AAA</t>
        </is>
      </c>
      <c r="D71" s="13" t="n">
        <v>3000000</v>
      </c>
      <c r="E71" s="14" t="n">
        <v>3151.91</v>
      </c>
      <c r="F71" s="15" t="n">
        <v>0.0012</v>
      </c>
      <c r="G71" s="15" t="n">
        <v>0.0672</v>
      </c>
    </row>
    <row r="72">
      <c r="A72" s="12" t="inlineStr">
        <is>
          <t>9.3% POWER GRID CORP NCD RED 04-09-2029**</t>
        </is>
      </c>
      <c r="B72" s="30" t="inlineStr">
        <is>
          <t>INE752E07LR8</t>
        </is>
      </c>
      <c r="C72" s="30" t="inlineStr">
        <is>
          <t>CRISIL AAA</t>
        </is>
      </c>
      <c r="D72" s="13" t="n">
        <v>2500000</v>
      </c>
      <c r="E72" s="14" t="n">
        <v>2720.77</v>
      </c>
      <c r="F72" s="15" t="n">
        <v>0.0011</v>
      </c>
      <c r="G72" s="15" t="n">
        <v>0.06610000000000001</v>
      </c>
    </row>
    <row r="73">
      <c r="A73" s="12" t="inlineStr">
        <is>
          <t>8.13% NUCLEAR POWER CORP NCD 28-03-2030**</t>
        </is>
      </c>
      <c r="B73" s="30" t="inlineStr">
        <is>
          <t>INE206D08394</t>
        </is>
      </c>
      <c r="C73" s="30" t="inlineStr">
        <is>
          <t>CRISIL AAA</t>
        </is>
      </c>
      <c r="D73" s="13" t="n">
        <v>2500000</v>
      </c>
      <c r="E73" s="14" t="n">
        <v>2638.11</v>
      </c>
      <c r="F73" s="15" t="n">
        <v>0.001</v>
      </c>
      <c r="G73" s="15" t="n">
        <v>0.067702</v>
      </c>
    </row>
    <row r="74">
      <c r="A74" s="12" t="inlineStr">
        <is>
          <t>7.95% IRFC NCD RED 12-06-2029**</t>
        </is>
      </c>
      <c r="B74" s="30" t="inlineStr">
        <is>
          <t>INE053F07BR9</t>
        </is>
      </c>
      <c r="C74" s="30" t="inlineStr">
        <is>
          <t>CRISIL AAA</t>
        </is>
      </c>
      <c r="D74" s="13" t="n">
        <v>2000000</v>
      </c>
      <c r="E74" s="14" t="n">
        <v>2075.87</v>
      </c>
      <c r="F74" s="15" t="n">
        <v>0.0008</v>
      </c>
      <c r="G74" s="15" t="n">
        <v>0.067201</v>
      </c>
    </row>
    <row r="75">
      <c r="A75" s="12" t="inlineStr">
        <is>
          <t>8.20% PGCIL NCD 23-01-2030 STRPPS D**</t>
        </is>
      </c>
      <c r="B75" s="30" t="inlineStr">
        <is>
          <t>INE752E07MH7</t>
        </is>
      </c>
      <c r="C75" s="30" t="inlineStr">
        <is>
          <t>CRISIL AAA</t>
        </is>
      </c>
      <c r="D75" s="13" t="n">
        <v>1500000</v>
      </c>
      <c r="E75" s="14" t="n">
        <v>1573.09</v>
      </c>
      <c r="F75" s="15" t="n">
        <v>0.0005999999999999999</v>
      </c>
      <c r="G75" s="15" t="n">
        <v>0.06821199999999999</v>
      </c>
    </row>
    <row r="76">
      <c r="A76" s="12" t="inlineStr">
        <is>
          <t>7.41% NABARD NCD RED 18-07-2029**</t>
        </is>
      </c>
      <c r="B76" s="30" t="inlineStr">
        <is>
          <t>INE261F08BM7</t>
        </is>
      </c>
      <c r="C76" s="30" t="inlineStr">
        <is>
          <t>FITCH AAA</t>
        </is>
      </c>
      <c r="D76" s="13" t="n">
        <v>1500000</v>
      </c>
      <c r="E76" s="14" t="n">
        <v>1528.39</v>
      </c>
      <c r="F76" s="15" t="n">
        <v>0.0005999999999999999</v>
      </c>
      <c r="G76" s="15" t="n">
        <v>0.068</v>
      </c>
    </row>
    <row r="77">
      <c r="A77" s="12" t="inlineStr">
        <is>
          <t>8.87% EXIM BANK NCD RED 30-10-2029**</t>
        </is>
      </c>
      <c r="B77" s="30" t="inlineStr">
        <is>
          <t>INE514E08ED5</t>
        </is>
      </c>
      <c r="C77" s="30" t="inlineStr">
        <is>
          <t>CRISIL AAA</t>
        </is>
      </c>
      <c r="D77" s="13" t="n">
        <v>1000000</v>
      </c>
      <c r="E77" s="14" t="n">
        <v>1075.64</v>
      </c>
      <c r="F77" s="15" t="n">
        <v>0.0004</v>
      </c>
      <c r="G77" s="15" t="n">
        <v>0.066514</v>
      </c>
    </row>
    <row r="78">
      <c r="A78" s="12" t="inlineStr">
        <is>
          <t>9.18% NUCLEAR POWER CORP NCD RD 23-01-29**</t>
        </is>
      </c>
      <c r="B78" s="30" t="inlineStr">
        <is>
          <t>INE206D08162</t>
        </is>
      </c>
      <c r="C78" s="30" t="inlineStr">
        <is>
          <t>CRISIL AAA</t>
        </is>
      </c>
      <c r="D78" s="13" t="n">
        <v>1000000</v>
      </c>
      <c r="E78" s="14" t="n">
        <v>1074.11</v>
      </c>
      <c r="F78" s="15" t="n">
        <v>0.0004</v>
      </c>
      <c r="G78" s="15" t="n">
        <v>0.066954</v>
      </c>
    </row>
    <row r="79">
      <c r="A79" s="12" t="inlineStr">
        <is>
          <t>8.40% NUCLEAR POW COR IN LTD NCD28-11-29**</t>
        </is>
      </c>
      <c r="B79" s="30" t="inlineStr">
        <is>
          <t>INE206D08253</t>
        </is>
      </c>
      <c r="C79" s="30" t="inlineStr">
        <is>
          <t>CRISIL AAA</t>
        </is>
      </c>
      <c r="D79" s="13" t="n">
        <v>1000000</v>
      </c>
      <c r="E79" s="14" t="n">
        <v>1063.2</v>
      </c>
      <c r="F79" s="15" t="n">
        <v>0.0004</v>
      </c>
      <c r="G79" s="15" t="n">
        <v>0.067122</v>
      </c>
    </row>
    <row r="80">
      <c r="A80" s="12" t="inlineStr">
        <is>
          <t>7.36% NLC INDIA LTD. NCD RED 25-01-2030**</t>
        </is>
      </c>
      <c r="B80" s="30" t="inlineStr">
        <is>
          <t>INE589A07045</t>
        </is>
      </c>
      <c r="C80" s="30" t="inlineStr">
        <is>
          <t>ICRA AAA</t>
        </is>
      </c>
      <c r="D80" s="13" t="n">
        <v>1000000</v>
      </c>
      <c r="E80" s="14" t="n">
        <v>1021.04</v>
      </c>
      <c r="F80" s="15" t="n">
        <v>0.0004</v>
      </c>
      <c r="G80" s="15" t="n">
        <v>0.06759999999999999</v>
      </c>
    </row>
    <row r="81">
      <c r="A81" s="12" t="inlineStr">
        <is>
          <t>9.18% NUCLEAR POWER CORP NCD RD 23-01-28**</t>
        </is>
      </c>
      <c r="B81" s="30" t="inlineStr">
        <is>
          <t>INE206D08204</t>
        </is>
      </c>
      <c r="C81" s="30" t="inlineStr">
        <is>
          <t>CRISIL AAA</t>
        </is>
      </c>
      <c r="D81" s="13" t="n">
        <v>500000</v>
      </c>
      <c r="E81" s="14" t="n">
        <v>528.45</v>
      </c>
      <c r="F81" s="15" t="n">
        <v>0.0002</v>
      </c>
      <c r="G81" s="15" t="n">
        <v>0.06492000000000001</v>
      </c>
    </row>
    <row r="82">
      <c r="A82" s="12" t="inlineStr">
        <is>
          <t>8.70% POWER GRID CORP NCD RED 15-07-2028**</t>
        </is>
      </c>
      <c r="B82" s="30" t="inlineStr">
        <is>
          <t>INE752E07LC0</t>
        </is>
      </c>
      <c r="C82" s="30" t="inlineStr">
        <is>
          <t>CRISIL AAA</t>
        </is>
      </c>
      <c r="D82" s="13" t="n">
        <v>500000</v>
      </c>
      <c r="E82" s="14" t="n">
        <v>525.17</v>
      </c>
      <c r="F82" s="15" t="n">
        <v>0.0002</v>
      </c>
      <c r="G82" s="15" t="n">
        <v>0.065816</v>
      </c>
    </row>
    <row r="83">
      <c r="A83" s="12" t="inlineStr">
        <is>
          <t>8.13% PGCIL NCD 25-04-2029 LIII J**</t>
        </is>
      </c>
      <c r="B83" s="30" t="inlineStr">
        <is>
          <t>INE752E07NV6</t>
        </is>
      </c>
      <c r="C83" s="30" t="inlineStr">
        <is>
          <t>CRISIL AAA</t>
        </is>
      </c>
      <c r="D83" s="13" t="n">
        <v>500000</v>
      </c>
      <c r="E83" s="14" t="n">
        <v>522.9</v>
      </c>
      <c r="F83" s="15" t="n">
        <v>0.0002</v>
      </c>
      <c r="G83" s="15" t="n">
        <v>0.065927</v>
      </c>
    </row>
    <row r="84">
      <c r="A84" s="12" t="inlineStr">
        <is>
          <t>7.8% NHAI NCD RED 26-06-2029**</t>
        </is>
      </c>
      <c r="B84" s="30" t="inlineStr">
        <is>
          <t>INE906B07HF9</t>
        </is>
      </c>
      <c r="C84" s="30" t="inlineStr">
        <is>
          <t>FITCH AAA</t>
        </is>
      </c>
      <c r="D84" s="13" t="n">
        <v>500000</v>
      </c>
      <c r="E84" s="14" t="n">
        <v>517.9299999999999</v>
      </c>
      <c r="F84" s="15" t="n">
        <v>0.0002</v>
      </c>
      <c r="G84" s="15" t="n">
        <v>0.066431</v>
      </c>
    </row>
    <row r="85">
      <c r="A85" s="12" t="inlineStr">
        <is>
          <t>8.83% EXIM BK OF INDIA NCD RED 03-11-29**</t>
        </is>
      </c>
      <c r="B85" s="30" t="inlineStr">
        <is>
          <t>INE514E08EE3</t>
        </is>
      </c>
      <c r="C85" s="30" t="inlineStr">
        <is>
          <t>CRISIL AAA</t>
        </is>
      </c>
      <c r="D85" s="13" t="n">
        <v>400000</v>
      </c>
      <c r="E85" s="14" t="n">
        <v>429.78</v>
      </c>
      <c r="F85" s="15" t="n">
        <v>0.0002</v>
      </c>
      <c r="G85" s="15" t="n">
        <v>0.066514</v>
      </c>
    </row>
    <row r="86">
      <c r="A86" s="16" t="inlineStr">
        <is>
          <t>Sub Total</t>
        </is>
      </c>
      <c r="B86" s="31" t="n"/>
      <c r="C86" s="31" t="n"/>
      <c r="D86" s="17" t="n"/>
      <c r="E86" s="18" t="n">
        <v>2208469.4</v>
      </c>
      <c r="F86" s="19" t="n">
        <v>0.8691</v>
      </c>
      <c r="G86" s="20" t="n"/>
    </row>
    <row r="87">
      <c r="A87" s="12" t="n"/>
      <c r="B87" s="30" t="n"/>
      <c r="C87" s="30" t="n"/>
      <c r="D87" s="13" t="n"/>
      <c r="E87" s="14" t="n"/>
      <c r="F87" s="15" t="n"/>
      <c r="G87" s="15" t="n"/>
    </row>
    <row r="88">
      <c r="A88" s="16" t="inlineStr">
        <is>
          <t>Government Securities</t>
        </is>
      </c>
      <c r="B88" s="30" t="n"/>
      <c r="C88" s="30" t="n"/>
      <c r="D88" s="13" t="n"/>
      <c r="E88" s="14" t="n"/>
      <c r="F88" s="15" t="n"/>
      <c r="G88" s="15" t="n"/>
    </row>
    <row r="89">
      <c r="A89" s="12" t="inlineStr">
        <is>
          <t>6.75% GOVT OF INDIA RED 23-12-2029</t>
        </is>
      </c>
      <c r="B89" s="30" t="inlineStr">
        <is>
          <t>IN0020240183</t>
        </is>
      </c>
      <c r="C89" s="30" t="inlineStr">
        <is>
          <t>SOVEREIGN</t>
        </is>
      </c>
      <c r="D89" s="13" t="n">
        <v>153000000</v>
      </c>
      <c r="E89" s="14" t="n">
        <v>156419.55</v>
      </c>
      <c r="F89" s="15" t="n">
        <v>0.0616</v>
      </c>
      <c r="G89" s="15" t="n">
        <v>0.062222</v>
      </c>
    </row>
    <row r="90">
      <c r="A90" s="12" t="inlineStr">
        <is>
          <t>7.10% GOVT OF INDIA RED 18-04-2029</t>
        </is>
      </c>
      <c r="B90" s="30" t="inlineStr">
        <is>
          <t>IN0020220011</t>
        </is>
      </c>
      <c r="C90" s="30" t="inlineStr">
        <is>
          <t>SOVEREIGN</t>
        </is>
      </c>
      <c r="D90" s="13" t="n">
        <v>54000000</v>
      </c>
      <c r="E90" s="14" t="n">
        <v>55809.43</v>
      </c>
      <c r="F90" s="15" t="n">
        <v>0.022</v>
      </c>
      <c r="G90" s="15" t="n">
        <v>0.061033</v>
      </c>
    </row>
    <row r="91">
      <c r="A91" s="12" t="inlineStr">
        <is>
          <t>7.04% GOVT OF INDIA RED 03-06-2029</t>
        </is>
      </c>
      <c r="B91" s="30" t="inlineStr">
        <is>
          <t>IN0020240050</t>
        </is>
      </c>
      <c r="C91" s="30" t="inlineStr">
        <is>
          <t>SOVEREIGN</t>
        </is>
      </c>
      <c r="D91" s="13" t="n">
        <v>30000000</v>
      </c>
      <c r="E91" s="14" t="n">
        <v>30955.26</v>
      </c>
      <c r="F91" s="15" t="n">
        <v>0.0122</v>
      </c>
      <c r="G91" s="15" t="n">
        <v>0.061286</v>
      </c>
    </row>
    <row r="92">
      <c r="A92" s="16" t="inlineStr">
        <is>
          <t>Sub Total</t>
        </is>
      </c>
      <c r="B92" s="31" t="n"/>
      <c r="C92" s="31" t="n"/>
      <c r="D92" s="17" t="n"/>
      <c r="E92" s="18" t="n">
        <v>243184.24</v>
      </c>
      <c r="F92" s="19" t="n">
        <v>0.0958</v>
      </c>
      <c r="G92" s="20" t="n"/>
    </row>
    <row r="93">
      <c r="A93" s="12" t="n"/>
      <c r="B93" s="30" t="n"/>
      <c r="C93" s="30" t="n"/>
      <c r="D93" s="13" t="n"/>
      <c r="E93" s="14" t="n"/>
      <c r="F93" s="15" t="n"/>
      <c r="G93" s="15" t="n"/>
    </row>
    <row r="94">
      <c r="A94" s="16" t="inlineStr">
        <is>
          <t>(b)Privately Placed/Unlisted</t>
        </is>
      </c>
      <c r="B94" s="30" t="n"/>
      <c r="C94" s="30" t="n"/>
      <c r="D94" s="13" t="n"/>
      <c r="E94" s="14" t="n"/>
      <c r="F94" s="15" t="n"/>
      <c r="G94" s="15" t="n"/>
    </row>
    <row r="95">
      <c r="A95" s="16" t="inlineStr">
        <is>
          <t>Sub Total</t>
        </is>
      </c>
      <c r="B95" s="30" t="n"/>
      <c r="C95" s="30" t="n"/>
      <c r="D95" s="13" t="n"/>
      <c r="E95" s="35" t="inlineStr">
        <is>
          <t>NIL</t>
        </is>
      </c>
      <c r="F95" s="36" t="inlineStr">
        <is>
          <t>NIL</t>
        </is>
      </c>
      <c r="G95" s="15" t="n"/>
    </row>
    <row r="96">
      <c r="A96" s="12" t="n"/>
      <c r="B96" s="30" t="n"/>
      <c r="C96" s="30" t="n"/>
      <c r="D96" s="13" t="n"/>
      <c r="E96" s="14" t="n"/>
      <c r="F96" s="15" t="n"/>
      <c r="G96" s="15" t="n"/>
    </row>
    <row r="97">
      <c r="A97" s="16" t="inlineStr">
        <is>
          <t>(c)Securitised Debt Instruments</t>
        </is>
      </c>
      <c r="B97" s="30" t="n"/>
      <c r="C97" s="30" t="n"/>
      <c r="D97" s="13" t="n"/>
      <c r="E97" s="14" t="n"/>
      <c r="F97" s="15" t="n"/>
      <c r="G97" s="15" t="n"/>
    </row>
    <row r="98">
      <c r="A98" s="16" t="inlineStr">
        <is>
          <t>Sub Total</t>
        </is>
      </c>
      <c r="B98" s="30" t="n"/>
      <c r="C98" s="30" t="n"/>
      <c r="D98" s="13" t="n"/>
      <c r="E98" s="35" t="inlineStr">
        <is>
          <t>NIL</t>
        </is>
      </c>
      <c r="F98" s="36" t="inlineStr">
        <is>
          <t>NIL</t>
        </is>
      </c>
      <c r="G98" s="15" t="n"/>
    </row>
    <row r="99">
      <c r="A99" s="12" t="n"/>
      <c r="B99" s="30" t="n"/>
      <c r="C99" s="30" t="n"/>
      <c r="D99" s="13" t="n"/>
      <c r="E99" s="14" t="n"/>
      <c r="F99" s="15" t="n"/>
      <c r="G99" s="15" t="n"/>
    </row>
    <row r="100">
      <c r="A100" s="21" t="inlineStr">
        <is>
          <t>TOTAL</t>
        </is>
      </c>
      <c r="B100" s="32" t="n"/>
      <c r="C100" s="32" t="n"/>
      <c r="D100" s="22" t="n"/>
      <c r="E100" s="18" t="n">
        <v>2451653.64</v>
      </c>
      <c r="F100" s="19" t="n">
        <v>0.9649</v>
      </c>
      <c r="G100" s="20" t="n"/>
    </row>
    <row r="101">
      <c r="A101" s="12" t="n"/>
      <c r="B101" s="30" t="n"/>
      <c r="C101" s="30" t="n"/>
      <c r="D101" s="13" t="n"/>
      <c r="E101" s="14" t="n"/>
      <c r="F101" s="15" t="n"/>
      <c r="G101" s="15" t="n"/>
    </row>
    <row r="102">
      <c r="A102" s="12" t="n"/>
      <c r="B102" s="30" t="n"/>
      <c r="C102" s="30" t="n"/>
      <c r="D102" s="13" t="n"/>
      <c r="E102" s="14" t="n"/>
      <c r="F102" s="15" t="n"/>
      <c r="G102" s="15" t="n"/>
    </row>
    <row r="103">
      <c r="A103" s="16" t="inlineStr">
        <is>
          <t>TREPS / Reverse Repo</t>
        </is>
      </c>
      <c r="B103" s="30" t="n"/>
      <c r="C103" s="30" t="n"/>
      <c r="D103" s="13" t="n"/>
      <c r="E103" s="14" t="n"/>
      <c r="F103" s="15" t="n"/>
      <c r="G103" s="15" t="n"/>
    </row>
    <row r="104">
      <c r="A104" s="12" t="inlineStr">
        <is>
          <t>Clearing Corporation of India Ltd.</t>
        </is>
      </c>
      <c r="B104" s="30" t="n"/>
      <c r="C104" s="30" t="n"/>
      <c r="D104" s="13" t="n"/>
      <c r="E104" s="14" t="n">
        <v>1901.13</v>
      </c>
      <c r="F104" s="15" t="n">
        <v>0.0007</v>
      </c>
      <c r="G104" s="15" t="n">
        <v>0.05596</v>
      </c>
    </row>
    <row r="105">
      <c r="A105" s="16" t="inlineStr">
        <is>
          <t>Sub Total</t>
        </is>
      </c>
      <c r="B105" s="31" t="n"/>
      <c r="C105" s="31" t="n"/>
      <c r="D105" s="17" t="n"/>
      <c r="E105" s="18" t="n">
        <v>1901.13</v>
      </c>
      <c r="F105" s="19" t="n">
        <v>0.0007</v>
      </c>
      <c r="G105" s="20" t="n"/>
    </row>
    <row r="106">
      <c r="A106" s="12" t="n"/>
      <c r="B106" s="30" t="n"/>
      <c r="C106" s="30" t="n"/>
      <c r="D106" s="13" t="n"/>
      <c r="E106" s="14" t="n"/>
      <c r="F106" s="15" t="n"/>
      <c r="G106" s="15" t="n"/>
    </row>
    <row r="107">
      <c r="A107" s="21" t="inlineStr">
        <is>
          <t>TOTAL</t>
        </is>
      </c>
      <c r="B107" s="32" t="n"/>
      <c r="C107" s="32" t="n"/>
      <c r="D107" s="22" t="n"/>
      <c r="E107" s="18" t="n">
        <v>1901.13</v>
      </c>
      <c r="F107" s="19" t="n">
        <v>0.0007</v>
      </c>
      <c r="G107" s="20" t="n"/>
    </row>
    <row r="108">
      <c r="A108" s="12" t="inlineStr">
        <is>
          <t>Accrued Interest</t>
        </is>
      </c>
      <c r="B108" s="30" t="n"/>
      <c r="C108" s="30" t="n"/>
      <c r="D108" s="13" t="n"/>
      <c r="E108" s="14" t="n">
        <v>86178.99808590001</v>
      </c>
      <c r="F108" s="15" t="n">
        <v>0.033932</v>
      </c>
      <c r="G108" s="15" t="n"/>
    </row>
    <row r="109">
      <c r="A109" s="12" t="inlineStr">
        <is>
          <t>Net Receivables/(Payables)</t>
        </is>
      </c>
      <c r="B109" s="30" t="n"/>
      <c r="C109" s="30" t="n"/>
      <c r="D109" s="13" t="n"/>
      <c r="E109" s="23" t="n">
        <v>-13.0880859</v>
      </c>
      <c r="F109" s="15" t="n">
        <v>0.000468</v>
      </c>
      <c r="G109" s="15" t="n">
        <v>0.05596</v>
      </c>
    </row>
    <row r="110">
      <c r="A110" s="25" t="inlineStr">
        <is>
          <t>GRAND TOTAL</t>
        </is>
      </c>
      <c r="B110" s="33" t="n"/>
      <c r="C110" s="33" t="n"/>
      <c r="D110" s="26" t="n"/>
      <c r="E110" s="27" t="n">
        <v>2539720.68</v>
      </c>
      <c r="F110" s="28" t="n">
        <v>1</v>
      </c>
      <c r="G110" s="28" t="n"/>
    </row>
    <row r="112">
      <c r="A112" s="80" t="inlineStr">
        <is>
          <t>**Non Traded Security</t>
        </is>
      </c>
    </row>
    <row r="113">
      <c r="A113" s="80" t="inlineStr">
        <is>
          <t>In accordance with SEBI Circular no. SEBI/HO/IMD/PoD2/P/CIR/2024/183 dated December 13, 2024, Debt Index Replication Factor (DIRF) is 76.83%.</t>
        </is>
      </c>
    </row>
    <row r="115">
      <c r="A115" s="80" t="inlineStr">
        <is>
          <t>Notes:</t>
        </is>
      </c>
    </row>
    <row r="116" ht="29" customHeight="1">
      <c r="A116" s="48" t="inlineStr">
        <is>
          <t>1. Security in default beyond its maturiy date</t>
        </is>
      </c>
      <c r="B116" s="34" t="inlineStr">
        <is>
          <t>NIL</t>
        </is>
      </c>
    </row>
    <row r="117">
      <c r="A117" t="inlineStr">
        <is>
          <t>2. NAV at the beginning of the period (Rs. per unit)</t>
        </is>
      </c>
    </row>
    <row r="118">
      <c r="A118" t="inlineStr">
        <is>
          <t>Plan /option (Face Value 1000)</t>
        </is>
      </c>
      <c r="B118" t="inlineStr">
        <is>
          <t>As on</t>
        </is>
      </c>
      <c r="C118" t="inlineStr">
        <is>
          <t>As on</t>
        </is>
      </c>
    </row>
    <row r="119">
      <c r="B119" s="49" t="n">
        <v>45930</v>
      </c>
      <c r="C119" s="49" t="n">
        <v>45961</v>
      </c>
    </row>
    <row r="120">
      <c r="A120" t="inlineStr">
        <is>
          <t>Growth Option</t>
        </is>
      </c>
      <c r="B120" t="n">
        <v>1538.2172</v>
      </c>
      <c r="C120" t="n">
        <v>1553.8116</v>
      </c>
    </row>
    <row r="122">
      <c r="A122" t="inlineStr">
        <is>
          <t xml:space="preserve">3. Total Dividend (Net) declared during the month </t>
        </is>
      </c>
      <c r="B122" s="34" t="inlineStr">
        <is>
          <t>NIL</t>
        </is>
      </c>
    </row>
    <row r="123">
      <c r="A123" t="inlineStr">
        <is>
          <t>4. Bonus was declared during the month</t>
        </is>
      </c>
      <c r="B123" s="34" t="inlineStr">
        <is>
          <t>NIL</t>
        </is>
      </c>
    </row>
    <row r="124" ht="58" customHeight="1">
      <c r="A124" s="48" t="inlineStr">
        <is>
          <t>5. Investment in Repo of Corporate Debt Securities during the month ended October 31, 2025</t>
        </is>
      </c>
      <c r="B124" s="34" t="inlineStr">
        <is>
          <t>NIL</t>
        </is>
      </c>
    </row>
    <row r="125" ht="43.5" customHeight="1">
      <c r="A125" s="48" t="inlineStr">
        <is>
          <t>6. Investment in foreign securities/ADRs/GDRs at the end of the month</t>
        </is>
      </c>
      <c r="B125" s="34" t="inlineStr">
        <is>
          <t>NIL</t>
        </is>
      </c>
    </row>
    <row r="126">
      <c r="A126" t="inlineStr">
        <is>
          <t>7. Average Portfolio Maturity</t>
        </is>
      </c>
      <c r="B126" s="51">
        <f>B141</f>
        <v/>
      </c>
    </row>
    <row r="127" ht="72.5" customHeight="1">
      <c r="A127" s="48" t="inlineStr">
        <is>
          <t>8. Total gross exposure to derivative instruments (excluding reversed positions) at the end of the month (Rs. in Lakhs)</t>
        </is>
      </c>
      <c r="B127" s="34" t="inlineStr">
        <is>
          <t>NIL</t>
        </is>
      </c>
    </row>
    <row r="128">
      <c r="B128" s="34" t="n"/>
    </row>
    <row r="129" ht="58" customHeight="1">
      <c r="A129" s="48" t="inlineStr">
        <is>
          <t>9. Margin Deposits includes Margin money placed on derivatives other than margin money placed with bank</t>
        </is>
      </c>
      <c r="B129" s="34" t="inlineStr">
        <is>
          <t>NIL</t>
        </is>
      </c>
    </row>
    <row r="130" ht="58" customHeight="1">
      <c r="A130" s="48" t="inlineStr">
        <is>
          <t>10. Value of investment made by other schemes under same management (Rs. In Lakhs)</t>
        </is>
      </c>
      <c r="B130" t="n">
        <v>963411.54</v>
      </c>
    </row>
    <row r="131" ht="43.5" customHeight="1">
      <c r="A131" s="48" t="inlineStr">
        <is>
          <t>11. Number of instance of deviation In valuation of securities</t>
        </is>
      </c>
      <c r="B131" s="34" t="inlineStr">
        <is>
          <t>NIL</t>
        </is>
      </c>
    </row>
    <row r="132" ht="43.5" customHeight="1">
      <c r="A132" s="48" t="inlineStr">
        <is>
          <t>12. Total value and percentage of illiquid equity shares / securities</t>
        </is>
      </c>
      <c r="B132" s="34" t="inlineStr">
        <is>
          <t>NIL</t>
        </is>
      </c>
    </row>
    <row r="134">
      <c r="A134" t="inlineStr">
        <is>
          <t>Portfolio Information</t>
        </is>
      </c>
    </row>
    <row r="135">
      <c r="A135" s="53" t="inlineStr">
        <is>
          <t>Scheme Name :</t>
        </is>
      </c>
      <c r="B135" s="53" t="inlineStr">
        <is>
          <t>BHARAT Bond ETF - April 2030</t>
        </is>
      </c>
    </row>
    <row r="136">
      <c r="A136" s="53" t="inlineStr">
        <is>
          <t>Description (if any)</t>
        </is>
      </c>
      <c r="B136" s="53" t="inlineStr">
        <is>
          <t>Debt ETFs</t>
        </is>
      </c>
    </row>
    <row r="137">
      <c r="A137" s="53" t="n"/>
      <c r="B137" s="53" t="n"/>
    </row>
    <row r="138">
      <c r="A138" s="53" t="inlineStr">
        <is>
          <t>Annualised Portfolio YTM* :</t>
        </is>
      </c>
      <c r="B138" s="54" t="n">
        <v>6.686681139975338</v>
      </c>
    </row>
    <row r="139">
      <c r="A139" s="53" t="n"/>
      <c r="B139" s="53" t="n"/>
    </row>
    <row r="140">
      <c r="A140" s="53" t="inlineStr">
        <is>
          <t>Macaulay Duration</t>
        </is>
      </c>
      <c r="B140" s="55" t="n">
        <v>3.5419</v>
      </c>
    </row>
    <row r="141">
      <c r="A141" s="53" t="inlineStr">
        <is>
          <t>Residual Maturity</t>
        </is>
      </c>
      <c r="B141" s="55" t="n">
        <v>4.090805552671125</v>
      </c>
    </row>
    <row r="142">
      <c r="A142" s="53" t="n"/>
      <c r="B142" s="53" t="n"/>
    </row>
    <row r="143">
      <c r="A143" s="53" t="inlineStr">
        <is>
          <t xml:space="preserve">As on (Date) </t>
        </is>
      </c>
      <c r="B143" s="56" t="n">
        <v>45961</v>
      </c>
    </row>
    <row r="145" ht="70" customHeight="1">
      <c r="A145" s="82" t="inlineStr">
        <is>
          <t>Scheme Name</t>
        </is>
      </c>
      <c r="B145" s="82" t="inlineStr">
        <is>
          <t>Risk- O - Meter</t>
        </is>
      </c>
      <c r="C145" s="82" t="inlineStr">
        <is>
          <t>Benchmark of the Scheme</t>
        </is>
      </c>
      <c r="D145" s="82" t="inlineStr">
        <is>
          <t>Benchmark Risk-o-meter</t>
        </is>
      </c>
    </row>
    <row r="146" ht="70" customHeight="1">
      <c r="A146" s="82" t="inlineStr">
        <is>
          <t>BHARAT Bond ETF - April 2030</t>
        </is>
      </c>
      <c r="B146" s="82" t="n"/>
      <c r="C146" s="82" t="inlineStr">
        <is>
          <t>NIFTY BHARAT Bond Index - April 2030</t>
        </is>
      </c>
      <c r="D146" s="82" t="n"/>
      <c r="E1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G153"/>
  <sheetViews>
    <sheetView showGridLines="0" workbookViewId="0">
      <pane ySplit="4" topLeftCell="A108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bestFit="1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LARGE &amp; MID CAP FUND AS ON OCTOBER 31, 2025</t>
        </is>
      </c>
    </row>
    <row r="2" ht="19.5" customHeight="1">
      <c r="A2" s="81" t="inlineStr">
        <is>
          <t>(An open ended equity scheme investing in both large cap and mid cap stocks)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2387998</v>
      </c>
      <c r="E8" s="14" t="n">
        <v>23576.7</v>
      </c>
      <c r="F8" s="15" t="n">
        <v>0.0542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913837</v>
      </c>
      <c r="E9" s="14" t="n">
        <v>13583.27</v>
      </c>
      <c r="F9" s="15" t="n">
        <v>0.0313</v>
      </c>
      <c r="G9" s="15" t="n"/>
    </row>
    <row r="10">
      <c r="A10" s="12" t="inlineStr">
        <is>
          <t>State Bank of India</t>
        </is>
      </c>
      <c r="B10" s="30" t="inlineStr">
        <is>
          <t>INE062A01020</t>
        </is>
      </c>
      <c r="C10" s="30" t="inlineStr">
        <is>
          <t>Banks</t>
        </is>
      </c>
      <c r="D10" s="13" t="n">
        <v>978280</v>
      </c>
      <c r="E10" s="14" t="n">
        <v>9166.48</v>
      </c>
      <c r="F10" s="15" t="n">
        <v>0.0211</v>
      </c>
      <c r="G10" s="15" t="n"/>
    </row>
    <row r="11">
      <c r="A11" s="12" t="inlineStr">
        <is>
          <t>Infosys Ltd.</t>
        </is>
      </c>
      <c r="B11" s="30" t="inlineStr">
        <is>
          <t>INE009A01021</t>
        </is>
      </c>
      <c r="C11" s="30" t="inlineStr">
        <is>
          <t>IT - Software</t>
        </is>
      </c>
      <c r="D11" s="13" t="n">
        <v>585242</v>
      </c>
      <c r="E11" s="14" t="n">
        <v>8675.040000000001</v>
      </c>
      <c r="F11" s="15" t="n">
        <v>0.02</v>
      </c>
      <c r="G11" s="15" t="n"/>
    </row>
    <row r="12">
      <c r="A12" s="12" t="inlineStr">
        <is>
          <t>The Federal Bank Ltd.</t>
        </is>
      </c>
      <c r="B12" s="30" t="inlineStr">
        <is>
          <t>INE171A01029</t>
        </is>
      </c>
      <c r="C12" s="30" t="inlineStr">
        <is>
          <t>Banks</t>
        </is>
      </c>
      <c r="D12" s="13" t="n">
        <v>3638772</v>
      </c>
      <c r="E12" s="14" t="n">
        <v>8609.700000000001</v>
      </c>
      <c r="F12" s="15" t="n">
        <v>0.0198</v>
      </c>
      <c r="G12" s="15" t="n"/>
    </row>
    <row r="13">
      <c r="A13" s="12" t="inlineStr">
        <is>
          <t>Bharti Airtel Ltd.</t>
        </is>
      </c>
      <c r="B13" s="30" t="inlineStr">
        <is>
          <t>INE397D01024</t>
        </is>
      </c>
      <c r="C13" s="30" t="inlineStr">
        <is>
          <t>Telecom - Services</t>
        </is>
      </c>
      <c r="D13" s="13" t="n">
        <v>405093</v>
      </c>
      <c r="E13" s="14" t="n">
        <v>8322.639999999999</v>
      </c>
      <c r="F13" s="15" t="n">
        <v>0.0191</v>
      </c>
      <c r="G13" s="15" t="n"/>
    </row>
    <row r="14">
      <c r="A14" s="12" t="inlineStr">
        <is>
          <t>Larsen &amp; Toubro Ltd.</t>
        </is>
      </c>
      <c r="B14" s="30" t="inlineStr">
        <is>
          <t>INE018A01030</t>
        </is>
      </c>
      <c r="C14" s="30" t="inlineStr">
        <is>
          <t>Construction</t>
        </is>
      </c>
      <c r="D14" s="13" t="n">
        <v>205969</v>
      </c>
      <c r="E14" s="14" t="n">
        <v>8302.4</v>
      </c>
      <c r="F14" s="15" t="n">
        <v>0.0191</v>
      </c>
      <c r="G14" s="15" t="n"/>
    </row>
    <row r="15">
      <c r="A15" s="12" t="inlineStr">
        <is>
          <t>ICICI Bank Ltd.</t>
        </is>
      </c>
      <c r="B15" s="30" t="inlineStr">
        <is>
          <t>INE090A01021</t>
        </is>
      </c>
      <c r="C15" s="30" t="inlineStr">
        <is>
          <t>Banks</t>
        </is>
      </c>
      <c r="D15" s="13" t="n">
        <v>607905</v>
      </c>
      <c r="E15" s="14" t="n">
        <v>8178.15</v>
      </c>
      <c r="F15" s="15" t="n">
        <v>0.0188</v>
      </c>
      <c r="G15" s="15" t="n"/>
    </row>
    <row r="16">
      <c r="A16" s="12" t="inlineStr">
        <is>
          <t>Indian Bank</t>
        </is>
      </c>
      <c r="B16" s="30" t="inlineStr">
        <is>
          <t>INE562A01011</t>
        </is>
      </c>
      <c r="C16" s="30" t="inlineStr">
        <is>
          <t>Banks</t>
        </is>
      </c>
      <c r="D16" s="13" t="n">
        <v>865182</v>
      </c>
      <c r="E16" s="14" t="n">
        <v>7429.32</v>
      </c>
      <c r="F16" s="15" t="n">
        <v>0.0171</v>
      </c>
      <c r="G16" s="15" t="n"/>
    </row>
    <row r="17">
      <c r="A17" s="12" t="inlineStr">
        <is>
          <t>Fortis Healthcare Ltd.</t>
        </is>
      </c>
      <c r="B17" s="30" t="inlineStr">
        <is>
          <t>INE061F01013</t>
        </is>
      </c>
      <c r="C17" s="30" t="inlineStr">
        <is>
          <t>Healthcare Services</t>
        </is>
      </c>
      <c r="D17" s="13" t="n">
        <v>719844</v>
      </c>
      <c r="E17" s="14" t="n">
        <v>7364.36</v>
      </c>
      <c r="F17" s="15" t="n">
        <v>0.0169</v>
      </c>
      <c r="G17" s="15" t="n"/>
    </row>
    <row r="18">
      <c r="A18" s="12" t="inlineStr">
        <is>
          <t>Mahindra &amp; Mahindra Ltd.</t>
        </is>
      </c>
      <c r="B18" s="30" t="inlineStr">
        <is>
          <t>INE101A01026</t>
        </is>
      </c>
      <c r="C18" s="30" t="inlineStr">
        <is>
          <t>Automobiles</t>
        </is>
      </c>
      <c r="D18" s="13" t="n">
        <v>207823</v>
      </c>
      <c r="E18" s="14" t="n">
        <v>7247.2</v>
      </c>
      <c r="F18" s="15" t="n">
        <v>0.0167</v>
      </c>
      <c r="G18" s="15" t="n"/>
    </row>
    <row r="19">
      <c r="A19" s="12" t="inlineStr">
        <is>
          <t>ITC Ltd.</t>
        </is>
      </c>
      <c r="B19" s="30" t="inlineStr">
        <is>
          <t>INE154A01025</t>
        </is>
      </c>
      <c r="C19" s="30" t="inlineStr">
        <is>
          <t>Diversified FMCG</t>
        </is>
      </c>
      <c r="D19" s="13" t="n">
        <v>1709678</v>
      </c>
      <c r="E19" s="14" t="n">
        <v>7186.63</v>
      </c>
      <c r="F19" s="15" t="n">
        <v>0.0165</v>
      </c>
      <c r="G19" s="15" t="n"/>
    </row>
    <row r="20">
      <c r="A20" s="12" t="inlineStr">
        <is>
          <t>Max Healthcare Institute Ltd.</t>
        </is>
      </c>
      <c r="B20" s="30" t="inlineStr">
        <is>
          <t>INE027H01010</t>
        </is>
      </c>
      <c r="C20" s="30" t="inlineStr">
        <is>
          <t>Healthcare Services</t>
        </is>
      </c>
      <c r="D20" s="13" t="n">
        <v>619507</v>
      </c>
      <c r="E20" s="14" t="n">
        <v>7110.7</v>
      </c>
      <c r="F20" s="15" t="n">
        <v>0.0164</v>
      </c>
      <c r="G20" s="15" t="n"/>
    </row>
    <row r="21">
      <c r="A21" s="12" t="inlineStr">
        <is>
          <t>Dixon Technologies (India) Ltd.</t>
        </is>
      </c>
      <c r="B21" s="30" t="inlineStr">
        <is>
          <t>INE935N01020</t>
        </is>
      </c>
      <c r="C21" s="30" t="inlineStr">
        <is>
          <t>Consumer Durables</t>
        </is>
      </c>
      <c r="D21" s="13" t="n">
        <v>45516</v>
      </c>
      <c r="E21" s="14" t="n">
        <v>7052.25</v>
      </c>
      <c r="F21" s="15" t="n">
        <v>0.0162</v>
      </c>
      <c r="G21" s="15" t="n"/>
    </row>
    <row r="22">
      <c r="A22" s="12" t="inlineStr">
        <is>
          <t>Persistent Systems Ltd.</t>
        </is>
      </c>
      <c r="B22" s="30" t="inlineStr">
        <is>
          <t>INE262H01021</t>
        </is>
      </c>
      <c r="C22" s="30" t="inlineStr">
        <is>
          <t>IT - Software</t>
        </is>
      </c>
      <c r="D22" s="13" t="n">
        <v>115520</v>
      </c>
      <c r="E22" s="14" t="n">
        <v>6834.86</v>
      </c>
      <c r="F22" s="15" t="n">
        <v>0.0157</v>
      </c>
      <c r="G22" s="15" t="n"/>
    </row>
    <row r="23">
      <c r="A23" s="12" t="inlineStr">
        <is>
          <t>UNO Minda Ltd.</t>
        </is>
      </c>
      <c r="B23" s="30" t="inlineStr">
        <is>
          <t>INE405E01023</t>
        </is>
      </c>
      <c r="C23" s="30" t="inlineStr">
        <is>
          <t>Auto Components</t>
        </is>
      </c>
      <c r="D23" s="13" t="n">
        <v>531885</v>
      </c>
      <c r="E23" s="14" t="n">
        <v>6569.84</v>
      </c>
      <c r="F23" s="15" t="n">
        <v>0.0151</v>
      </c>
      <c r="G23" s="15" t="n"/>
    </row>
    <row r="24">
      <c r="A24" s="12" t="inlineStr">
        <is>
          <t>Eternal Ltd.</t>
        </is>
      </c>
      <c r="B24" s="30" t="inlineStr">
        <is>
          <t>INE758T01015</t>
        </is>
      </c>
      <c r="C24" s="30" t="inlineStr">
        <is>
          <t>Retailing</t>
        </is>
      </c>
      <c r="D24" s="13" t="n">
        <v>2045981</v>
      </c>
      <c r="E24" s="14" t="n">
        <v>6501.1</v>
      </c>
      <c r="F24" s="15" t="n">
        <v>0.015</v>
      </c>
      <c r="G24" s="15" t="n"/>
    </row>
    <row r="25">
      <c r="A25" s="12" t="inlineStr">
        <is>
          <t>Bharat Electronics Ltd.</t>
        </is>
      </c>
      <c r="B25" s="30" t="inlineStr">
        <is>
          <t>INE263A01024</t>
        </is>
      </c>
      <c r="C25" s="30" t="inlineStr">
        <is>
          <t>Aerospace &amp; Defense</t>
        </is>
      </c>
      <c r="D25" s="13" t="n">
        <v>1491402</v>
      </c>
      <c r="E25" s="14" t="n">
        <v>6354.86</v>
      </c>
      <c r="F25" s="15" t="n">
        <v>0.0146</v>
      </c>
      <c r="G25" s="15" t="n"/>
    </row>
    <row r="26">
      <c r="A26" s="12" t="inlineStr">
        <is>
          <t>The Phoenix Mills Ltd.</t>
        </is>
      </c>
      <c r="B26" s="30" t="inlineStr">
        <is>
          <t>INE211B01039</t>
        </is>
      </c>
      <c r="C26" s="30" t="inlineStr">
        <is>
          <t>Realty</t>
        </is>
      </c>
      <c r="D26" s="13" t="n">
        <v>376046</v>
      </c>
      <c r="E26" s="14" t="n">
        <v>6327.35</v>
      </c>
      <c r="F26" s="15" t="n">
        <v>0.0146</v>
      </c>
      <c r="G26" s="15" t="n"/>
    </row>
    <row r="27">
      <c r="A27" s="12" t="inlineStr">
        <is>
          <t>Cummins India Ltd.</t>
        </is>
      </c>
      <c r="B27" s="30" t="inlineStr">
        <is>
          <t>INE298A01020</t>
        </is>
      </c>
      <c r="C27" s="30" t="inlineStr">
        <is>
          <t>Industrial Products</t>
        </is>
      </c>
      <c r="D27" s="13" t="n">
        <v>143278</v>
      </c>
      <c r="E27" s="14" t="n">
        <v>6224.14</v>
      </c>
      <c r="F27" s="15" t="n">
        <v>0.0143</v>
      </c>
      <c r="G27" s="15" t="n"/>
    </row>
    <row r="28">
      <c r="A28" s="12" t="inlineStr">
        <is>
          <t>Max Financial Services Ltd.</t>
        </is>
      </c>
      <c r="B28" s="30" t="inlineStr">
        <is>
          <t>INE180A01020</t>
        </is>
      </c>
      <c r="C28" s="30" t="inlineStr">
        <is>
          <t>Insurance</t>
        </is>
      </c>
      <c r="D28" s="13" t="n">
        <v>393340</v>
      </c>
      <c r="E28" s="14" t="n">
        <v>6083</v>
      </c>
      <c r="F28" s="15" t="n">
        <v>0.014</v>
      </c>
      <c r="G28" s="15" t="n"/>
    </row>
    <row r="29">
      <c r="A29" s="12" t="inlineStr">
        <is>
          <t>Lupin Ltd.</t>
        </is>
      </c>
      <c r="B29" s="30" t="inlineStr">
        <is>
          <t>INE326A01037</t>
        </is>
      </c>
      <c r="C29" s="30" t="inlineStr">
        <is>
          <t>Pharmaceuticals &amp; Biotechnology</t>
        </is>
      </c>
      <c r="D29" s="13" t="n">
        <v>298580</v>
      </c>
      <c r="E29" s="14" t="n">
        <v>5862.62</v>
      </c>
      <c r="F29" s="15" t="n">
        <v>0.0135</v>
      </c>
      <c r="G29" s="15" t="n"/>
    </row>
    <row r="30">
      <c r="A30" s="12" t="inlineStr">
        <is>
          <t>Coforge Ltd.</t>
        </is>
      </c>
      <c r="B30" s="30" t="inlineStr">
        <is>
          <t>INE591G01025</t>
        </is>
      </c>
      <c r="C30" s="30" t="inlineStr">
        <is>
          <t>IT - Software</t>
        </is>
      </c>
      <c r="D30" s="13" t="n">
        <v>326170</v>
      </c>
      <c r="E30" s="14" t="n">
        <v>5799.63</v>
      </c>
      <c r="F30" s="15" t="n">
        <v>0.0133</v>
      </c>
      <c r="G30" s="15" t="n"/>
    </row>
    <row r="31">
      <c r="A31" s="12" t="inlineStr">
        <is>
          <t>PB Fintech Ltd.</t>
        </is>
      </c>
      <c r="B31" s="30" t="inlineStr">
        <is>
          <t>INE417T01026</t>
        </is>
      </c>
      <c r="C31" s="30" t="inlineStr">
        <is>
          <t>Financial Technology (Fintech)</t>
        </is>
      </c>
      <c r="D31" s="13" t="n">
        <v>318891</v>
      </c>
      <c r="E31" s="14" t="n">
        <v>5693.48</v>
      </c>
      <c r="F31" s="15" t="n">
        <v>0.0131</v>
      </c>
      <c r="G31" s="15" t="n"/>
    </row>
    <row r="32">
      <c r="A32" s="12" t="inlineStr">
        <is>
          <t>Cholamandalam Investment &amp; Finance Company Ltd.</t>
        </is>
      </c>
      <c r="B32" s="30" t="inlineStr">
        <is>
          <t>INE121A01024</t>
        </is>
      </c>
      <c r="C32" s="30" t="inlineStr">
        <is>
          <t>Finance</t>
        </is>
      </c>
      <c r="D32" s="13" t="n">
        <v>331865</v>
      </c>
      <c r="E32" s="14" t="n">
        <v>5631.09</v>
      </c>
      <c r="F32" s="15" t="n">
        <v>0.013</v>
      </c>
      <c r="G32" s="15" t="n"/>
    </row>
    <row r="33">
      <c r="A33" s="12" t="inlineStr">
        <is>
          <t>Mphasis Ltd.</t>
        </is>
      </c>
      <c r="B33" s="30" t="inlineStr">
        <is>
          <t>INE356A01018</t>
        </is>
      </c>
      <c r="C33" s="30" t="inlineStr">
        <is>
          <t>IT - Software</t>
        </is>
      </c>
      <c r="D33" s="13" t="n">
        <v>199669</v>
      </c>
      <c r="E33" s="14" t="n">
        <v>5519.65</v>
      </c>
      <c r="F33" s="15" t="n">
        <v>0.0127</v>
      </c>
      <c r="G33" s="15" t="n"/>
    </row>
    <row r="34">
      <c r="A34" s="12" t="inlineStr">
        <is>
          <t>Sundaram Finance Ltd.</t>
        </is>
      </c>
      <c r="B34" s="30" t="inlineStr">
        <is>
          <t>INE660A01013</t>
        </is>
      </c>
      <c r="C34" s="30" t="inlineStr">
        <is>
          <t>Finance</t>
        </is>
      </c>
      <c r="D34" s="13" t="n">
        <v>117843</v>
      </c>
      <c r="E34" s="14" t="n">
        <v>5414.3</v>
      </c>
      <c r="F34" s="15" t="n">
        <v>0.0125</v>
      </c>
      <c r="G34" s="15" t="n"/>
    </row>
    <row r="35">
      <c r="A35" s="12" t="inlineStr">
        <is>
          <t>Bharat Heavy Electricals Ltd.</t>
        </is>
      </c>
      <c r="B35" s="30" t="inlineStr">
        <is>
          <t>INE257A01026</t>
        </is>
      </c>
      <c r="C35" s="30" t="inlineStr">
        <is>
          <t>Electrical Equipment</t>
        </is>
      </c>
      <c r="D35" s="13" t="n">
        <v>2013931</v>
      </c>
      <c r="E35" s="14" t="n">
        <v>5346.79</v>
      </c>
      <c r="F35" s="15" t="n">
        <v>0.0123</v>
      </c>
      <c r="G35" s="15" t="n"/>
    </row>
    <row r="36">
      <c r="A36" s="12" t="inlineStr">
        <is>
          <t>APL Apollo Tubes Ltd.</t>
        </is>
      </c>
      <c r="B36" s="30" t="inlineStr">
        <is>
          <t>INE702C01027</t>
        </is>
      </c>
      <c r="C36" s="30" t="inlineStr">
        <is>
          <t>Industrial Products</t>
        </is>
      </c>
      <c r="D36" s="13" t="n">
        <v>297847</v>
      </c>
      <c r="E36" s="14" t="n">
        <v>5335.93</v>
      </c>
      <c r="F36" s="15" t="n">
        <v>0.0123</v>
      </c>
      <c r="G36" s="15" t="n"/>
    </row>
    <row r="37">
      <c r="A37" s="12" t="inlineStr">
        <is>
          <t>Shriram Finance Ltd.</t>
        </is>
      </c>
      <c r="B37" s="30" t="inlineStr">
        <is>
          <t>INE721A01047</t>
        </is>
      </c>
      <c r="C37" s="30" t="inlineStr">
        <is>
          <t>Finance</t>
        </is>
      </c>
      <c r="D37" s="13" t="n">
        <v>664865</v>
      </c>
      <c r="E37" s="14" t="n">
        <v>4979.17</v>
      </c>
      <c r="F37" s="15" t="n">
        <v>0.0115</v>
      </c>
      <c r="G37" s="15" t="n"/>
    </row>
    <row r="38">
      <c r="A38" s="12" t="inlineStr">
        <is>
          <t>TVS Motor Company Ltd.</t>
        </is>
      </c>
      <c r="B38" s="30" t="inlineStr">
        <is>
          <t>INE494B01023</t>
        </is>
      </c>
      <c r="C38" s="30" t="inlineStr">
        <is>
          <t>Automobiles</t>
        </is>
      </c>
      <c r="D38" s="13" t="n">
        <v>140236</v>
      </c>
      <c r="E38" s="14" t="n">
        <v>4920.46</v>
      </c>
      <c r="F38" s="15" t="n">
        <v>0.0113</v>
      </c>
      <c r="G38" s="15" t="n"/>
    </row>
    <row r="39">
      <c r="A39" s="12" t="inlineStr">
        <is>
          <t>Brigade Enterprises Ltd.</t>
        </is>
      </c>
      <c r="B39" s="30" t="inlineStr">
        <is>
          <t>INE791I01019</t>
        </is>
      </c>
      <c r="C39" s="30" t="inlineStr">
        <is>
          <t>Realty</t>
        </is>
      </c>
      <c r="D39" s="13" t="n">
        <v>472973</v>
      </c>
      <c r="E39" s="14" t="n">
        <v>4908.04</v>
      </c>
      <c r="F39" s="15" t="n">
        <v>0.0113</v>
      </c>
      <c r="G39" s="15" t="n"/>
    </row>
    <row r="40">
      <c r="A40" s="12" t="inlineStr">
        <is>
          <t>Solar Industries India Ltd.</t>
        </is>
      </c>
      <c r="B40" s="30" t="inlineStr">
        <is>
          <t>INE343H01029</t>
        </is>
      </c>
      <c r="C40" s="30" t="inlineStr">
        <is>
          <t>Chemicals &amp; Petrochemicals</t>
        </is>
      </c>
      <c r="D40" s="13" t="n">
        <v>35329</v>
      </c>
      <c r="E40" s="14" t="n">
        <v>4902.96</v>
      </c>
      <c r="F40" s="15" t="n">
        <v>0.0113</v>
      </c>
      <c r="G40" s="15" t="n"/>
    </row>
    <row r="41">
      <c r="A41" s="12" t="inlineStr">
        <is>
          <t>Bank of Baroda</t>
        </is>
      </c>
      <c r="B41" s="30" t="inlineStr">
        <is>
          <t>INE028A01039</t>
        </is>
      </c>
      <c r="C41" s="30" t="inlineStr">
        <is>
          <t>Banks</t>
        </is>
      </c>
      <c r="D41" s="13" t="n">
        <v>1696166</v>
      </c>
      <c r="E41" s="14" t="n">
        <v>4722.13</v>
      </c>
      <c r="F41" s="15" t="n">
        <v>0.0109</v>
      </c>
      <c r="G41" s="15" t="n"/>
    </row>
    <row r="42">
      <c r="A42" s="12" t="inlineStr">
        <is>
          <t>Coal India Ltd.</t>
        </is>
      </c>
      <c r="B42" s="30" t="inlineStr">
        <is>
          <t>INE522F01014</t>
        </is>
      </c>
      <c r="C42" s="30" t="inlineStr">
        <is>
          <t>Consumable Fuels</t>
        </is>
      </c>
      <c r="D42" s="13" t="n">
        <v>1194293</v>
      </c>
      <c r="E42" s="14" t="n">
        <v>4641.62</v>
      </c>
      <c r="F42" s="15" t="n">
        <v>0.0107</v>
      </c>
      <c r="G42" s="15" t="n"/>
    </row>
    <row r="43">
      <c r="A43" s="12" t="inlineStr">
        <is>
          <t>Can Fin Homes Ltd.</t>
        </is>
      </c>
      <c r="B43" s="30" t="inlineStr">
        <is>
          <t>INE477A01020</t>
        </is>
      </c>
      <c r="C43" s="30" t="inlineStr">
        <is>
          <t>Finance</t>
        </is>
      </c>
      <c r="D43" s="13" t="n">
        <v>530924</v>
      </c>
      <c r="E43" s="14" t="n">
        <v>4607.89</v>
      </c>
      <c r="F43" s="15" t="n">
        <v>0.0106</v>
      </c>
      <c r="G43" s="15" t="n"/>
    </row>
    <row r="44">
      <c r="A44" s="12" t="inlineStr">
        <is>
          <t>Multi Commodity Exchange Of India Ltd.</t>
        </is>
      </c>
      <c r="B44" s="30" t="inlineStr">
        <is>
          <t>INE745G01035</t>
        </is>
      </c>
      <c r="C44" s="30" t="inlineStr">
        <is>
          <t>Capital Markets</t>
        </is>
      </c>
      <c r="D44" s="13" t="n">
        <v>49516</v>
      </c>
      <c r="E44" s="14" t="n">
        <v>4577.01</v>
      </c>
      <c r="F44" s="15" t="n">
        <v>0.0105</v>
      </c>
      <c r="G44" s="15" t="n"/>
    </row>
    <row r="45">
      <c r="A45" s="12" t="inlineStr">
        <is>
          <t>Tata Steel Ltd.</t>
        </is>
      </c>
      <c r="B45" s="30" t="inlineStr">
        <is>
          <t>INE081A01020</t>
        </is>
      </c>
      <c r="C45" s="30" t="inlineStr">
        <is>
          <t>Ferrous Metals</t>
        </is>
      </c>
      <c r="D45" s="13" t="n">
        <v>2499874</v>
      </c>
      <c r="E45" s="14" t="n">
        <v>4570.77</v>
      </c>
      <c r="F45" s="15" t="n">
        <v>0.0105</v>
      </c>
      <c r="G45" s="15" t="n"/>
    </row>
    <row r="46">
      <c r="A46" s="12" t="inlineStr">
        <is>
          <t>Sun Pharmaceutical Industries Ltd.</t>
        </is>
      </c>
      <c r="B46" s="30" t="inlineStr">
        <is>
          <t>INE044A01036</t>
        </is>
      </c>
      <c r="C46" s="30" t="inlineStr">
        <is>
          <t>Pharmaceuticals &amp; Biotechnology</t>
        </is>
      </c>
      <c r="D46" s="13" t="n">
        <v>269488</v>
      </c>
      <c r="E46" s="14" t="n">
        <v>4556.23</v>
      </c>
      <c r="F46" s="15" t="n">
        <v>0.0105</v>
      </c>
      <c r="G46" s="15" t="n"/>
    </row>
    <row r="47">
      <c r="A47" s="12" t="inlineStr">
        <is>
          <t>Muthoot Finance Ltd.</t>
        </is>
      </c>
      <c r="B47" s="30" t="inlineStr">
        <is>
          <t>INE414G01012</t>
        </is>
      </c>
      <c r="C47" s="30" t="inlineStr">
        <is>
          <t>Finance</t>
        </is>
      </c>
      <c r="D47" s="13" t="n">
        <v>142573</v>
      </c>
      <c r="E47" s="14" t="n">
        <v>4531.97</v>
      </c>
      <c r="F47" s="15" t="n">
        <v>0.0104</v>
      </c>
      <c r="G47" s="15" t="n"/>
    </row>
    <row r="48">
      <c r="A48" s="12" t="inlineStr">
        <is>
          <t>Ashok Leyland Ltd.</t>
        </is>
      </c>
      <c r="B48" s="30" t="inlineStr">
        <is>
          <t>INE208A01029</t>
        </is>
      </c>
      <c r="C48" s="30" t="inlineStr">
        <is>
          <t>Agricultural, Commercial &amp; Construction Vehicles</t>
        </is>
      </c>
      <c r="D48" s="13" t="n">
        <v>3077686</v>
      </c>
      <c r="E48" s="14" t="n">
        <v>4355.85</v>
      </c>
      <c r="F48" s="15" t="n">
        <v>0.01</v>
      </c>
      <c r="G48" s="15" t="n"/>
    </row>
    <row r="49">
      <c r="A49" s="12" t="inlineStr">
        <is>
          <t>CG Power and Industrial Solutions Ltd.</t>
        </is>
      </c>
      <c r="B49" s="30" t="inlineStr">
        <is>
          <t>INE067A01029</t>
        </is>
      </c>
      <c r="C49" s="30" t="inlineStr">
        <is>
          <t>Electrical Equipment</t>
        </is>
      </c>
      <c r="D49" s="13" t="n">
        <v>574244</v>
      </c>
      <c r="E49" s="14" t="n">
        <v>4230.17</v>
      </c>
      <c r="F49" s="15" t="n">
        <v>0.0097</v>
      </c>
      <c r="G49" s="15" t="n"/>
    </row>
    <row r="50">
      <c r="A50" s="12" t="inlineStr">
        <is>
          <t>KFIN Technologies Ltd.</t>
        </is>
      </c>
      <c r="B50" s="30" t="inlineStr">
        <is>
          <t>INE138Y01010</t>
        </is>
      </c>
      <c r="C50" s="30" t="inlineStr">
        <is>
          <t>Capital Markets</t>
        </is>
      </c>
      <c r="D50" s="13" t="n">
        <v>373642</v>
      </c>
      <c r="E50" s="14" t="n">
        <v>4102.96</v>
      </c>
      <c r="F50" s="15" t="n">
        <v>0.0094</v>
      </c>
      <c r="G50" s="15" t="n"/>
    </row>
    <row r="51">
      <c r="A51" s="12" t="inlineStr">
        <is>
          <t>Radico Khaitan Ltd.</t>
        </is>
      </c>
      <c r="B51" s="30" t="inlineStr">
        <is>
          <t>INE944F01028</t>
        </is>
      </c>
      <c r="C51" s="30" t="inlineStr">
        <is>
          <t>Beverages</t>
        </is>
      </c>
      <c r="D51" s="13" t="n">
        <v>129702</v>
      </c>
      <c r="E51" s="14" t="n">
        <v>4061.62</v>
      </c>
      <c r="F51" s="15" t="n">
        <v>0.009299999999999999</v>
      </c>
      <c r="G51" s="15" t="n"/>
    </row>
    <row r="52">
      <c r="A52" s="12" t="inlineStr">
        <is>
          <t>LTIMindtree Ltd.</t>
        </is>
      </c>
      <c r="B52" s="30" t="inlineStr">
        <is>
          <t>INE214T01019</t>
        </is>
      </c>
      <c r="C52" s="30" t="inlineStr">
        <is>
          <t>IT - Software</t>
        </is>
      </c>
      <c r="D52" s="13" t="n">
        <v>70256</v>
      </c>
      <c r="E52" s="14" t="n">
        <v>3993.7</v>
      </c>
      <c r="F52" s="15" t="n">
        <v>0.0092</v>
      </c>
      <c r="G52" s="15" t="n"/>
    </row>
    <row r="53">
      <c r="A53" s="12" t="inlineStr">
        <is>
          <t>JSW Steel Ltd.</t>
        </is>
      </c>
      <c r="B53" s="30" t="inlineStr">
        <is>
          <t>INE019A01038</t>
        </is>
      </c>
      <c r="C53" s="30" t="inlineStr">
        <is>
          <t>Ferrous Metals</t>
        </is>
      </c>
      <c r="D53" s="13" t="n">
        <v>329409</v>
      </c>
      <c r="E53" s="14" t="n">
        <v>3972.67</v>
      </c>
      <c r="F53" s="15" t="n">
        <v>0.0091</v>
      </c>
      <c r="G53" s="15" t="n"/>
    </row>
    <row r="54">
      <c r="A54" s="12" t="inlineStr">
        <is>
          <t>Aether Industries Ltd.</t>
        </is>
      </c>
      <c r="B54" s="30" t="inlineStr">
        <is>
          <t>INE0BWX01014</t>
        </is>
      </c>
      <c r="C54" s="30" t="inlineStr">
        <is>
          <t>Chemicals &amp; Petrochemicals</t>
        </is>
      </c>
      <c r="D54" s="13" t="n">
        <v>517371</v>
      </c>
      <c r="E54" s="14" t="n">
        <v>3899.43</v>
      </c>
      <c r="F54" s="15" t="n">
        <v>0.008999999999999999</v>
      </c>
      <c r="G54" s="15" t="n"/>
    </row>
    <row r="55">
      <c r="A55" s="12" t="inlineStr">
        <is>
          <t>KEI Industries Ltd.</t>
        </is>
      </c>
      <c r="B55" s="30" t="inlineStr">
        <is>
          <t>INE878B01027</t>
        </is>
      </c>
      <c r="C55" s="30" t="inlineStr">
        <is>
          <t>Industrial Products</t>
        </is>
      </c>
      <c r="D55" s="13" t="n">
        <v>96674</v>
      </c>
      <c r="E55" s="14" t="n">
        <v>3897.9</v>
      </c>
      <c r="F55" s="15" t="n">
        <v>0.008999999999999999</v>
      </c>
      <c r="G55" s="15" t="n"/>
    </row>
    <row r="56">
      <c r="A56" s="12" t="inlineStr">
        <is>
          <t>JK Cement Ltd.</t>
        </is>
      </c>
      <c r="B56" s="30" t="inlineStr">
        <is>
          <t>INE823G01014</t>
        </is>
      </c>
      <c r="C56" s="30" t="inlineStr">
        <is>
          <t>Cement &amp; Cement Products</t>
        </is>
      </c>
      <c r="D56" s="13" t="n">
        <v>62713</v>
      </c>
      <c r="E56" s="14" t="n">
        <v>3896.99</v>
      </c>
      <c r="F56" s="15" t="n">
        <v>0.008999999999999999</v>
      </c>
      <c r="G56" s="15" t="n"/>
    </row>
    <row r="57">
      <c r="A57" s="12" t="inlineStr">
        <is>
          <t>Bharat Dynamics Ltd.</t>
        </is>
      </c>
      <c r="B57" s="30" t="inlineStr">
        <is>
          <t>INE171Z01026</t>
        </is>
      </c>
      <c r="C57" s="30" t="inlineStr">
        <is>
          <t>Aerospace &amp; Defense</t>
        </is>
      </c>
      <c r="D57" s="13" t="n">
        <v>254067</v>
      </c>
      <c r="E57" s="14" t="n">
        <v>3886.97</v>
      </c>
      <c r="F57" s="15" t="n">
        <v>0.0089</v>
      </c>
      <c r="G57" s="15" t="n"/>
    </row>
    <row r="58">
      <c r="A58" s="12" t="inlineStr">
        <is>
          <t>JSW Energy Ltd.</t>
        </is>
      </c>
      <c r="B58" s="30" t="inlineStr">
        <is>
          <t>INE121E01018</t>
        </is>
      </c>
      <c r="C58" s="30" t="inlineStr">
        <is>
          <t>Power</t>
        </is>
      </c>
      <c r="D58" s="13" t="n">
        <v>736403</v>
      </c>
      <c r="E58" s="14" t="n">
        <v>3884.16</v>
      </c>
      <c r="F58" s="15" t="n">
        <v>0.0089</v>
      </c>
      <c r="G58" s="15" t="n"/>
    </row>
    <row r="59">
      <c r="A59" s="12" t="inlineStr">
        <is>
          <t>Tech Mahindra Ltd.</t>
        </is>
      </c>
      <c r="B59" s="30" t="inlineStr">
        <is>
          <t>INE669C01036</t>
        </is>
      </c>
      <c r="C59" s="30" t="inlineStr">
        <is>
          <t>IT - Software</t>
        </is>
      </c>
      <c r="D59" s="13" t="n">
        <v>270080</v>
      </c>
      <c r="E59" s="14" t="n">
        <v>3847.02</v>
      </c>
      <c r="F59" s="15" t="n">
        <v>0.0089</v>
      </c>
      <c r="G59" s="15" t="n"/>
    </row>
    <row r="60">
      <c r="A60" s="12" t="inlineStr">
        <is>
          <t>Axis Bank Ltd.</t>
        </is>
      </c>
      <c r="B60" s="30" t="inlineStr">
        <is>
          <t>INE238A01034</t>
        </is>
      </c>
      <c r="C60" s="30" t="inlineStr">
        <is>
          <t>Banks</t>
        </is>
      </c>
      <c r="D60" s="13" t="n">
        <v>311149</v>
      </c>
      <c r="E60" s="14" t="n">
        <v>3835.84</v>
      </c>
      <c r="F60" s="15" t="n">
        <v>0.008800000000000001</v>
      </c>
      <c r="G60" s="15" t="n"/>
    </row>
    <row r="61">
      <c r="A61" s="12" t="inlineStr">
        <is>
          <t>Metro Brands Ltd.</t>
        </is>
      </c>
      <c r="B61" s="30" t="inlineStr">
        <is>
          <t>INE317I01021</t>
        </is>
      </c>
      <c r="C61" s="30" t="inlineStr">
        <is>
          <t>Consumer Durables</t>
        </is>
      </c>
      <c r="D61" s="13" t="n">
        <v>338584</v>
      </c>
      <c r="E61" s="14" t="n">
        <v>3821.94</v>
      </c>
      <c r="F61" s="15" t="n">
        <v>0.008800000000000001</v>
      </c>
      <c r="G61" s="15" t="n"/>
    </row>
    <row r="62">
      <c r="A62" s="12" t="inlineStr">
        <is>
          <t>Mankind Pharma Ltd.</t>
        </is>
      </c>
      <c r="B62" s="30" t="inlineStr">
        <is>
          <t>INE634S01028</t>
        </is>
      </c>
      <c r="C62" s="30" t="inlineStr">
        <is>
          <t>Pharmaceuticals &amp; Biotechnology</t>
        </is>
      </c>
      <c r="D62" s="13" t="n">
        <v>159074</v>
      </c>
      <c r="E62" s="14" t="n">
        <v>3792.32</v>
      </c>
      <c r="F62" s="15" t="n">
        <v>0.008699999999999999</v>
      </c>
      <c r="G62" s="15" t="n"/>
    </row>
    <row r="63">
      <c r="A63" s="12" t="inlineStr">
        <is>
          <t>Hindalco Industries Ltd.</t>
        </is>
      </c>
      <c r="B63" s="30" t="inlineStr">
        <is>
          <t>INE038A01020</t>
        </is>
      </c>
      <c r="C63" s="30" t="inlineStr">
        <is>
          <t>Non - Ferrous Metals</t>
        </is>
      </c>
      <c r="D63" s="13" t="n">
        <v>426237</v>
      </c>
      <c r="E63" s="14" t="n">
        <v>3613.85</v>
      </c>
      <c r="F63" s="15" t="n">
        <v>0.0083</v>
      </c>
      <c r="G63" s="15" t="n"/>
    </row>
    <row r="64">
      <c r="A64" s="12" t="inlineStr">
        <is>
          <t>SRF Ltd.</t>
        </is>
      </c>
      <c r="B64" s="30" t="inlineStr">
        <is>
          <t>INE647A01010</t>
        </is>
      </c>
      <c r="C64" s="30" t="inlineStr">
        <is>
          <t>Chemicals &amp; Petrochemicals</t>
        </is>
      </c>
      <c r="D64" s="13" t="n">
        <v>122968</v>
      </c>
      <c r="E64" s="14" t="n">
        <v>3603.58</v>
      </c>
      <c r="F64" s="15" t="n">
        <v>0.0083</v>
      </c>
      <c r="G64" s="15" t="n"/>
    </row>
    <row r="65">
      <c r="A65" s="12" t="inlineStr">
        <is>
          <t>NTPC Ltd.</t>
        </is>
      </c>
      <c r="B65" s="30" t="inlineStr">
        <is>
          <t>INE733E01010</t>
        </is>
      </c>
      <c r="C65" s="30" t="inlineStr">
        <is>
          <t>Power</t>
        </is>
      </c>
      <c r="D65" s="13" t="n">
        <v>1044590</v>
      </c>
      <c r="E65" s="14" t="n">
        <v>3519.75</v>
      </c>
      <c r="F65" s="15" t="n">
        <v>0.0081</v>
      </c>
      <c r="G65" s="15" t="n"/>
    </row>
    <row r="66">
      <c r="A66" s="12" t="inlineStr">
        <is>
          <t>Titan Company Ltd.</t>
        </is>
      </c>
      <c r="B66" s="30" t="inlineStr">
        <is>
          <t>INE280A01028</t>
        </is>
      </c>
      <c r="C66" s="30" t="inlineStr">
        <is>
          <t>Consumer Durables</t>
        </is>
      </c>
      <c r="D66" s="13" t="n">
        <v>87880</v>
      </c>
      <c r="E66" s="14" t="n">
        <v>3292.6</v>
      </c>
      <c r="F66" s="15" t="n">
        <v>0.0076</v>
      </c>
      <c r="G66" s="15" t="n"/>
    </row>
    <row r="67">
      <c r="A67" s="12" t="inlineStr">
        <is>
          <t>Mahindra &amp; Mahindra Financial Services Ltd</t>
        </is>
      </c>
      <c r="B67" s="30" t="inlineStr">
        <is>
          <t>INE774D01024</t>
        </is>
      </c>
      <c r="C67" s="30" t="inlineStr">
        <is>
          <t>Finance</t>
        </is>
      </c>
      <c r="D67" s="13" t="n">
        <v>1042925</v>
      </c>
      <c r="E67" s="14" t="n">
        <v>3290.95</v>
      </c>
      <c r="F67" s="15" t="n">
        <v>0.0076</v>
      </c>
      <c r="G67" s="15" t="n"/>
    </row>
    <row r="68">
      <c r="A68" s="12" t="inlineStr">
        <is>
          <t>Power Finance Corporation Ltd.</t>
        </is>
      </c>
      <c r="B68" s="30" t="inlineStr">
        <is>
          <t>INE134E01011</t>
        </is>
      </c>
      <c r="C68" s="30" t="inlineStr">
        <is>
          <t>Finance</t>
        </is>
      </c>
      <c r="D68" s="13" t="n">
        <v>810985</v>
      </c>
      <c r="E68" s="14" t="n">
        <v>3270.3</v>
      </c>
      <c r="F68" s="15" t="n">
        <v>0.0075</v>
      </c>
      <c r="G68" s="15" t="n"/>
    </row>
    <row r="69">
      <c r="A69" s="12" t="inlineStr">
        <is>
          <t>Power Mech Projects Ltd.</t>
        </is>
      </c>
      <c r="B69" s="30" t="inlineStr">
        <is>
          <t>INE211R01019</t>
        </is>
      </c>
      <c r="C69" s="30" t="inlineStr">
        <is>
          <t>Construction</t>
        </is>
      </c>
      <c r="D69" s="13" t="n">
        <v>128366</v>
      </c>
      <c r="E69" s="14" t="n">
        <v>3204.27</v>
      </c>
      <c r="F69" s="15" t="n">
        <v>0.0074</v>
      </c>
      <c r="G69" s="15" t="n"/>
    </row>
    <row r="70">
      <c r="A70" s="12" t="inlineStr">
        <is>
          <t>Hindustan Aeronautics Ltd.</t>
        </is>
      </c>
      <c r="B70" s="30" t="inlineStr">
        <is>
          <t>INE066F01020</t>
        </is>
      </c>
      <c r="C70" s="30" t="inlineStr">
        <is>
          <t>Aerospace &amp; Defense</t>
        </is>
      </c>
      <c r="D70" s="13" t="n">
        <v>66639</v>
      </c>
      <c r="E70" s="14" t="n">
        <v>3118.57</v>
      </c>
      <c r="F70" s="15" t="n">
        <v>0.0072</v>
      </c>
      <c r="G70" s="15" t="n"/>
    </row>
    <row r="71">
      <c r="A71" s="12" t="inlineStr">
        <is>
          <t>The Indian Hotels Company Ltd.</t>
        </is>
      </c>
      <c r="B71" s="30" t="inlineStr">
        <is>
          <t>INE053A01029</t>
        </is>
      </c>
      <c r="C71" s="30" t="inlineStr">
        <is>
          <t>Leisure Services</t>
        </is>
      </c>
      <c r="D71" s="13" t="n">
        <v>418794</v>
      </c>
      <c r="E71" s="14" t="n">
        <v>3106.61</v>
      </c>
      <c r="F71" s="15" t="n">
        <v>0.0071</v>
      </c>
      <c r="G71" s="15" t="n"/>
    </row>
    <row r="72">
      <c r="A72" s="12" t="inlineStr">
        <is>
          <t>Cera Sanitaryware Ltd.</t>
        </is>
      </c>
      <c r="B72" s="30" t="inlineStr">
        <is>
          <t>INE739E01017</t>
        </is>
      </c>
      <c r="C72" s="30" t="inlineStr">
        <is>
          <t>Consumer Durables</t>
        </is>
      </c>
      <c r="D72" s="13" t="n">
        <v>49866</v>
      </c>
      <c r="E72" s="14" t="n">
        <v>3104.91</v>
      </c>
      <c r="F72" s="15" t="n">
        <v>0.0071</v>
      </c>
      <c r="G72" s="15" t="n"/>
    </row>
    <row r="73">
      <c r="A73" s="12" t="inlineStr">
        <is>
          <t>Century Plyboards (India) Ltd.</t>
        </is>
      </c>
      <c r="B73" s="30" t="inlineStr">
        <is>
          <t>INE348B01021</t>
        </is>
      </c>
      <c r="C73" s="30" t="inlineStr">
        <is>
          <t>Consumer Durables</t>
        </is>
      </c>
      <c r="D73" s="13" t="n">
        <v>410411</v>
      </c>
      <c r="E73" s="14" t="n">
        <v>3096.35</v>
      </c>
      <c r="F73" s="15" t="n">
        <v>0.0071</v>
      </c>
      <c r="G73" s="15" t="n"/>
    </row>
    <row r="74">
      <c r="A74" s="12" t="inlineStr">
        <is>
          <t>Jubilant Foodworks Ltd.</t>
        </is>
      </c>
      <c r="B74" s="30" t="inlineStr">
        <is>
          <t>INE797F01020</t>
        </is>
      </c>
      <c r="C74" s="30" t="inlineStr">
        <is>
          <t>Leisure Services</t>
        </is>
      </c>
      <c r="D74" s="13" t="n">
        <v>502805</v>
      </c>
      <c r="E74" s="14" t="n">
        <v>3006.02</v>
      </c>
      <c r="F74" s="15" t="n">
        <v>0.0069</v>
      </c>
      <c r="G74" s="15" t="n"/>
    </row>
    <row r="75">
      <c r="A75" s="12" t="inlineStr">
        <is>
          <t>Birlasoft Ltd.</t>
        </is>
      </c>
      <c r="B75" s="30" t="inlineStr">
        <is>
          <t>INE836A01035</t>
        </is>
      </c>
      <c r="C75" s="30" t="inlineStr">
        <is>
          <t>IT - Software</t>
        </is>
      </c>
      <c r="D75" s="13" t="n">
        <v>800000</v>
      </c>
      <c r="E75" s="14" t="n">
        <v>2972.8</v>
      </c>
      <c r="F75" s="15" t="n">
        <v>0.0068</v>
      </c>
      <c r="G75" s="15" t="n"/>
    </row>
    <row r="76">
      <c r="A76" s="12" t="inlineStr">
        <is>
          <t>Trent Ltd.</t>
        </is>
      </c>
      <c r="B76" s="30" t="inlineStr">
        <is>
          <t>INE849A01020</t>
        </is>
      </c>
      <c r="C76" s="30" t="inlineStr">
        <is>
          <t>Retailing</t>
        </is>
      </c>
      <c r="D76" s="13" t="n">
        <v>60069</v>
      </c>
      <c r="E76" s="14" t="n">
        <v>2819.82</v>
      </c>
      <c r="F76" s="15" t="n">
        <v>0.0065</v>
      </c>
      <c r="G76" s="15" t="n"/>
    </row>
    <row r="77">
      <c r="A77" s="12" t="inlineStr">
        <is>
          <t>IPCA Laboratories Ltd.</t>
        </is>
      </c>
      <c r="B77" s="30" t="inlineStr">
        <is>
          <t>INE571A01038</t>
        </is>
      </c>
      <c r="C77" s="30" t="inlineStr">
        <is>
          <t>Pharmaceuticals &amp; Biotechnology</t>
        </is>
      </c>
      <c r="D77" s="13" t="n">
        <v>221662</v>
      </c>
      <c r="E77" s="14" t="n">
        <v>2817.77</v>
      </c>
      <c r="F77" s="15" t="n">
        <v>0.0065</v>
      </c>
      <c r="G77" s="15" t="n"/>
    </row>
    <row r="78">
      <c r="A78" s="12" t="inlineStr">
        <is>
          <t>Ultratech Cement Ltd.</t>
        </is>
      </c>
      <c r="B78" s="30" t="inlineStr">
        <is>
          <t>INE481G01011</t>
        </is>
      </c>
      <c r="C78" s="30" t="inlineStr">
        <is>
          <t>Cement &amp; Cement Products</t>
        </is>
      </c>
      <c r="D78" s="13" t="n">
        <v>23419</v>
      </c>
      <c r="E78" s="14" t="n">
        <v>2797.87</v>
      </c>
      <c r="F78" s="15" t="n">
        <v>0.0064</v>
      </c>
      <c r="G78" s="15" t="n"/>
    </row>
    <row r="79">
      <c r="A79" s="12" t="inlineStr">
        <is>
          <t>India Shelter Finance Corporation Ltd.</t>
        </is>
      </c>
      <c r="B79" s="30" t="inlineStr">
        <is>
          <t>INE922K01024</t>
        </is>
      </c>
      <c r="C79" s="30" t="inlineStr">
        <is>
          <t>Finance</t>
        </is>
      </c>
      <c r="D79" s="13" t="n">
        <v>304443</v>
      </c>
      <c r="E79" s="14" t="n">
        <v>2690.82</v>
      </c>
      <c r="F79" s="15" t="n">
        <v>0.0062</v>
      </c>
      <c r="G79" s="15" t="n"/>
    </row>
    <row r="80">
      <c r="A80" s="12" t="inlineStr">
        <is>
          <t>Kotak Mahindra Bank Ltd.</t>
        </is>
      </c>
      <c r="B80" s="30" t="inlineStr">
        <is>
          <t>INE237A01028</t>
        </is>
      </c>
      <c r="C80" s="30" t="inlineStr">
        <is>
          <t>Banks</t>
        </is>
      </c>
      <c r="D80" s="13" t="n">
        <v>123818</v>
      </c>
      <c r="E80" s="14" t="n">
        <v>2602.9</v>
      </c>
      <c r="F80" s="15" t="n">
        <v>0.006</v>
      </c>
      <c r="G80" s="15" t="n"/>
    </row>
    <row r="81">
      <c r="A81" s="12" t="inlineStr">
        <is>
          <t>Dalmia Bharat Ltd.</t>
        </is>
      </c>
      <c r="B81" s="30" t="inlineStr">
        <is>
          <t>INE00R701025</t>
        </is>
      </c>
      <c r="C81" s="30" t="inlineStr">
        <is>
          <t>Cement &amp; Cement Products</t>
        </is>
      </c>
      <c r="D81" s="13" t="n">
        <v>123758</v>
      </c>
      <c r="E81" s="14" t="n">
        <v>2594.96</v>
      </c>
      <c r="F81" s="15" t="n">
        <v>0.006</v>
      </c>
      <c r="G81" s="15" t="n"/>
    </row>
    <row r="82">
      <c r="A82" s="12" t="inlineStr">
        <is>
          <t>Samvardhana Motherson International Ltd.</t>
        </is>
      </c>
      <c r="B82" s="30" t="inlineStr">
        <is>
          <t>INE775A01035</t>
        </is>
      </c>
      <c r="C82" s="30" t="inlineStr">
        <is>
          <t>Auto Components</t>
        </is>
      </c>
      <c r="D82" s="13" t="n">
        <v>2432982</v>
      </c>
      <c r="E82" s="14" t="n">
        <v>2564.12</v>
      </c>
      <c r="F82" s="15" t="n">
        <v>0.0059</v>
      </c>
      <c r="G82" s="15" t="n"/>
    </row>
    <row r="83">
      <c r="A83" s="12" t="inlineStr">
        <is>
          <t>Vishal Mega Mart Ltd</t>
        </is>
      </c>
      <c r="B83" s="30" t="inlineStr">
        <is>
          <t>INE01EA01019</t>
        </is>
      </c>
      <c r="C83" s="30" t="inlineStr">
        <is>
          <t>Retailing</t>
        </is>
      </c>
      <c r="D83" s="13" t="n">
        <v>1672076</v>
      </c>
      <c r="E83" s="14" t="n">
        <v>2419.33</v>
      </c>
      <c r="F83" s="15" t="n">
        <v>0.0056</v>
      </c>
      <c r="G83" s="15" t="n"/>
    </row>
    <row r="84">
      <c r="A84" s="12" t="inlineStr">
        <is>
          <t>Bharti Hexacom Ltd.</t>
        </is>
      </c>
      <c r="B84" s="30" t="inlineStr">
        <is>
          <t>INE343G01021</t>
        </is>
      </c>
      <c r="C84" s="30" t="inlineStr">
        <is>
          <t>Telecom - Services</t>
        </is>
      </c>
      <c r="D84" s="13" t="n">
        <v>119362</v>
      </c>
      <c r="E84" s="14" t="n">
        <v>2221.09</v>
      </c>
      <c r="F84" s="15" t="n">
        <v>0.0051</v>
      </c>
      <c r="G84" s="15" t="n"/>
    </row>
    <row r="85">
      <c r="A85" s="12" t="inlineStr">
        <is>
          <t>L&amp;T Finance Ltd.</t>
        </is>
      </c>
      <c r="B85" s="30" t="inlineStr">
        <is>
          <t>INE498L01015</t>
        </is>
      </c>
      <c r="C85" s="30" t="inlineStr">
        <is>
          <t>Finance</t>
        </is>
      </c>
      <c r="D85" s="13" t="n">
        <v>806805</v>
      </c>
      <c r="E85" s="14" t="n">
        <v>2182.33</v>
      </c>
      <c r="F85" s="15" t="n">
        <v>0.005</v>
      </c>
      <c r="G85" s="15" t="n"/>
    </row>
    <row r="86">
      <c r="A86" s="12" t="inlineStr">
        <is>
          <t>ITC Hotels Ltd.</t>
        </is>
      </c>
      <c r="B86" s="30" t="inlineStr">
        <is>
          <t>INE379A01028</t>
        </is>
      </c>
      <c r="C86" s="30" t="inlineStr">
        <is>
          <t>Leisure Services</t>
        </is>
      </c>
      <c r="D86" s="13" t="n">
        <v>1004883</v>
      </c>
      <c r="E86" s="14" t="n">
        <v>2179.39</v>
      </c>
      <c r="F86" s="15" t="n">
        <v>0.005</v>
      </c>
      <c r="G86" s="15" t="n"/>
    </row>
    <row r="87">
      <c r="A87" s="12" t="inlineStr">
        <is>
          <t>HCL Technologies Ltd.</t>
        </is>
      </c>
      <c r="B87" s="30" t="inlineStr">
        <is>
          <t>INE860A01027</t>
        </is>
      </c>
      <c r="C87" s="30" t="inlineStr">
        <is>
          <t>IT - Software</t>
        </is>
      </c>
      <c r="D87" s="13" t="n">
        <v>139392</v>
      </c>
      <c r="E87" s="14" t="n">
        <v>2148.73</v>
      </c>
      <c r="F87" s="15" t="n">
        <v>0.0049</v>
      </c>
      <c r="G87" s="15" t="n"/>
    </row>
    <row r="88">
      <c r="A88" s="12" t="inlineStr">
        <is>
          <t>Divi's Laboratories Ltd.</t>
        </is>
      </c>
      <c r="B88" s="30" t="inlineStr">
        <is>
          <t>INE361B01024</t>
        </is>
      </c>
      <c r="C88" s="30" t="inlineStr">
        <is>
          <t>Pharmaceuticals &amp; Biotechnology</t>
        </is>
      </c>
      <c r="D88" s="13" t="n">
        <v>31616</v>
      </c>
      <c r="E88" s="14" t="n">
        <v>2130.29</v>
      </c>
      <c r="F88" s="15" t="n">
        <v>0.0049</v>
      </c>
      <c r="G88" s="15" t="n"/>
    </row>
    <row r="89">
      <c r="A89" s="12" t="inlineStr">
        <is>
          <t>HDFC Asset Management Company Ltd.</t>
        </is>
      </c>
      <c r="B89" s="30" t="inlineStr">
        <is>
          <t>INE127D01025</t>
        </is>
      </c>
      <c r="C89" s="30" t="inlineStr">
        <is>
          <t>Capital Markets</t>
        </is>
      </c>
      <c r="D89" s="13" t="n">
        <v>38533</v>
      </c>
      <c r="E89" s="14" t="n">
        <v>2072.69</v>
      </c>
      <c r="F89" s="15" t="n">
        <v>0.0048</v>
      </c>
      <c r="G89" s="15" t="n"/>
    </row>
    <row r="90">
      <c r="A90" s="12" t="inlineStr">
        <is>
          <t>Schaeffler India Ltd.</t>
        </is>
      </c>
      <c r="B90" s="30" t="inlineStr">
        <is>
          <t>INE513A01022</t>
        </is>
      </c>
      <c r="C90" s="30" t="inlineStr">
        <is>
          <t>Auto Components</t>
        </is>
      </c>
      <c r="D90" s="13" t="n">
        <v>49291</v>
      </c>
      <c r="E90" s="14" t="n">
        <v>1982.19</v>
      </c>
      <c r="F90" s="15" t="n">
        <v>0.0046</v>
      </c>
      <c r="G90" s="15" t="n"/>
    </row>
    <row r="91">
      <c r="A91" s="12" t="inlineStr">
        <is>
          <t>Triveni Turbine Ltd.</t>
        </is>
      </c>
      <c r="B91" s="30" t="inlineStr">
        <is>
          <t>INE152M01016</t>
        </is>
      </c>
      <c r="C91" s="30" t="inlineStr">
        <is>
          <t>Electrical Equipment</t>
        </is>
      </c>
      <c r="D91" s="13" t="n">
        <v>333171</v>
      </c>
      <c r="E91" s="14" t="n">
        <v>1783.46</v>
      </c>
      <c r="F91" s="15" t="n">
        <v>0.0041</v>
      </c>
      <c r="G91" s="15" t="n"/>
    </row>
    <row r="92">
      <c r="A92" s="12" t="inlineStr">
        <is>
          <t>Jubilant Ingrevia Ltd.</t>
        </is>
      </c>
      <c r="B92" s="30" t="inlineStr">
        <is>
          <t>INE0BY001018</t>
        </is>
      </c>
      <c r="C92" s="30" t="inlineStr">
        <is>
          <t>Chemicals &amp; Petrochemicals</t>
        </is>
      </c>
      <c r="D92" s="13" t="n">
        <v>248533</v>
      </c>
      <c r="E92" s="14" t="n">
        <v>1714.75</v>
      </c>
      <c r="F92" s="15" t="n">
        <v>0.0039</v>
      </c>
      <c r="G92" s="15" t="n"/>
    </row>
    <row r="93">
      <c r="A93" s="12" t="inlineStr">
        <is>
          <t>ABB India Ltd.</t>
        </is>
      </c>
      <c r="B93" s="30" t="inlineStr">
        <is>
          <t>INE117A01022</t>
        </is>
      </c>
      <c r="C93" s="30" t="inlineStr">
        <is>
          <t>Electrical Equipment</t>
        </is>
      </c>
      <c r="D93" s="13" t="n">
        <v>32588</v>
      </c>
      <c r="E93" s="14" t="n">
        <v>1701.09</v>
      </c>
      <c r="F93" s="15" t="n">
        <v>0.0039</v>
      </c>
      <c r="G93" s="15" t="n"/>
    </row>
    <row r="94">
      <c r="A94" s="12" t="inlineStr">
        <is>
          <t>Titagarh Rail Systems Ltd.</t>
        </is>
      </c>
      <c r="B94" s="30" t="inlineStr">
        <is>
          <t>INE615H01020</t>
        </is>
      </c>
      <c r="C94" s="30" t="inlineStr">
        <is>
          <t>Industrial Manufacturing</t>
        </is>
      </c>
      <c r="D94" s="13" t="n">
        <v>191352</v>
      </c>
      <c r="E94" s="14" t="n">
        <v>1692.6</v>
      </c>
      <c r="F94" s="15" t="n">
        <v>0.0039</v>
      </c>
      <c r="G94" s="15" t="n"/>
    </row>
    <row r="95">
      <c r="A95" s="12" t="inlineStr">
        <is>
          <t>Creditaccess Grameen Ltd.</t>
        </is>
      </c>
      <c r="B95" s="30" t="inlineStr">
        <is>
          <t>INE741K01010</t>
        </is>
      </c>
      <c r="C95" s="30" t="inlineStr">
        <is>
          <t>Finance</t>
        </is>
      </c>
      <c r="D95" s="13" t="n">
        <v>115906</v>
      </c>
      <c r="E95" s="14" t="n">
        <v>1650.04</v>
      </c>
      <c r="F95" s="15" t="n">
        <v>0.0038</v>
      </c>
      <c r="G95" s="15" t="n"/>
    </row>
    <row r="96">
      <c r="A96" s="12" t="inlineStr">
        <is>
          <t>GMM Pfaudler Ltd.</t>
        </is>
      </c>
      <c r="B96" s="30" t="inlineStr">
        <is>
          <t>INE541A01023</t>
        </is>
      </c>
      <c r="C96" s="30" t="inlineStr">
        <is>
          <t>Industrial Manufacturing</t>
        </is>
      </c>
      <c r="D96" s="13" t="n">
        <v>124437</v>
      </c>
      <c r="E96" s="14" t="n">
        <v>1604.49</v>
      </c>
      <c r="F96" s="15" t="n">
        <v>0.0037</v>
      </c>
      <c r="G96" s="15" t="n"/>
    </row>
    <row r="97">
      <c r="A97" s="12" t="inlineStr">
        <is>
          <t>TBO Tek Ltd.</t>
        </is>
      </c>
      <c r="B97" s="30" t="inlineStr">
        <is>
          <t>INE673O01025</t>
        </is>
      </c>
      <c r="C97" s="30" t="inlineStr">
        <is>
          <t>Leisure Services</t>
        </is>
      </c>
      <c r="D97" s="13" t="n">
        <v>95290</v>
      </c>
      <c r="E97" s="14" t="n">
        <v>1413.34</v>
      </c>
      <c r="F97" s="15" t="n">
        <v>0.0033</v>
      </c>
      <c r="G97" s="15" t="n"/>
    </row>
    <row r="98">
      <c r="A98" s="12" t="inlineStr">
        <is>
          <t>Zensar Technologies Ltd.</t>
        </is>
      </c>
      <c r="B98" s="30" t="inlineStr">
        <is>
          <t>INE520A01027</t>
        </is>
      </c>
      <c r="C98" s="30" t="inlineStr">
        <is>
          <t>IT - Software</t>
        </is>
      </c>
      <c r="D98" s="13" t="n">
        <v>159641</v>
      </c>
      <c r="E98" s="14" t="n">
        <v>1273.22</v>
      </c>
      <c r="F98" s="15" t="n">
        <v>0.0029</v>
      </c>
      <c r="G98" s="15" t="n"/>
    </row>
    <row r="99">
      <c r="A99" s="12" t="inlineStr">
        <is>
          <t>Cohance Lifesciences Ltd.</t>
        </is>
      </c>
      <c r="B99" s="30" t="inlineStr">
        <is>
          <t>INE03QK01018</t>
        </is>
      </c>
      <c r="C99" s="30" t="inlineStr">
        <is>
          <t>Pharmaceuticals &amp; Biotechnology</t>
        </is>
      </c>
      <c r="D99" s="13" t="n">
        <v>150841</v>
      </c>
      <c r="E99" s="14" t="n">
        <v>1136.44</v>
      </c>
      <c r="F99" s="15" t="n">
        <v>0.0026</v>
      </c>
      <c r="G99" s="15" t="n"/>
    </row>
    <row r="100">
      <c r="A100" s="12" t="inlineStr">
        <is>
          <t>NTPC Green Energy Ltd.</t>
        </is>
      </c>
      <c r="B100" s="30" t="inlineStr">
        <is>
          <t>INE0ONG01011</t>
        </is>
      </c>
      <c r="C100" s="30" t="inlineStr">
        <is>
          <t>Power</t>
        </is>
      </c>
      <c r="D100" s="13" t="n">
        <v>1064808</v>
      </c>
      <c r="E100" s="14" t="n">
        <v>1098.24</v>
      </c>
      <c r="F100" s="15" t="n">
        <v>0.0025</v>
      </c>
      <c r="G100" s="15" t="n"/>
    </row>
    <row r="101">
      <c r="A101" s="16" t="inlineStr">
        <is>
          <t>Sub Total</t>
        </is>
      </c>
      <c r="B101" s="31" t="n"/>
      <c r="C101" s="31" t="n"/>
      <c r="D101" s="17" t="n"/>
      <c r="E101" s="37" t="n">
        <v>426193.8</v>
      </c>
      <c r="F101" s="38" t="n">
        <v>0.9804</v>
      </c>
      <c r="G101" s="20" t="n"/>
    </row>
    <row r="102">
      <c r="A102" s="12" t="n"/>
      <c r="B102" s="30" t="n"/>
      <c r="C102" s="30" t="n"/>
      <c r="D102" s="13" t="n"/>
      <c r="E102" s="14" t="n"/>
      <c r="F102" s="15" t="n"/>
      <c r="G102" s="15" t="n"/>
    </row>
    <row r="103">
      <c r="A103" s="12" t="n"/>
      <c r="B103" s="30" t="n"/>
      <c r="C103" s="30" t="n"/>
      <c r="D103" s="13" t="n"/>
      <c r="E103" s="14" t="n"/>
      <c r="F103" s="15" t="n"/>
      <c r="G103" s="15" t="n"/>
    </row>
    <row r="104">
      <c r="A104" s="12" t="n"/>
      <c r="B104" s="30" t="n"/>
      <c r="C104" s="30" t="n"/>
      <c r="D104" s="13" t="n"/>
      <c r="E104" s="14" t="n"/>
      <c r="F104" s="15" t="n"/>
      <c r="G104" s="15" t="n"/>
    </row>
    <row r="105">
      <c r="A105" s="69" t="inlineStr">
        <is>
          <t>Debt Instruments</t>
        </is>
      </c>
      <c r="B105" s="30" t="n"/>
      <c r="C105" s="30" t="n"/>
      <c r="D105" s="13" t="n"/>
      <c r="E105" s="14" t="n"/>
      <c r="F105" s="15" t="n"/>
      <c r="G105" s="15" t="n"/>
    </row>
    <row r="106">
      <c r="A106" s="69" t="inlineStr">
        <is>
          <t>(a) Non-convertible Preference share</t>
        </is>
      </c>
      <c r="B106" s="30" t="n"/>
      <c r="C106" s="30" t="n"/>
      <c r="D106" s="13" t="n"/>
      <c r="E106" s="14" t="n"/>
      <c r="F106" s="15" t="n"/>
      <c r="G106" s="15" t="n"/>
    </row>
    <row r="107">
      <c r="A107" s="69" t="inlineStr">
        <is>
          <t>Listed / Awaiting listing on Stock Exchanges</t>
        </is>
      </c>
      <c r="B107" s="30" t="n"/>
      <c r="C107" s="30" t="n"/>
      <c r="D107" s="13" t="n"/>
      <c r="E107" s="14" t="n"/>
      <c r="F107" s="15" t="n"/>
      <c r="G107" s="15" t="n"/>
    </row>
    <row r="108">
      <c r="A108" s="12" t="inlineStr">
        <is>
          <t>6% TVS MOTOR CO LTD NCRPS 01-09-2026</t>
        </is>
      </c>
      <c r="B108" s="30" t="inlineStr">
        <is>
          <t>INE494B04019</t>
        </is>
      </c>
      <c r="C108" s="30" t="inlineStr">
        <is>
          <t>Automobiles</t>
        </is>
      </c>
      <c r="D108" s="13" t="n">
        <v>560944</v>
      </c>
      <c r="E108" s="14" t="n">
        <v>56.61</v>
      </c>
      <c r="F108" s="15" t="n">
        <v>0.0001</v>
      </c>
      <c r="G108" s="15" t="n"/>
    </row>
    <row r="109">
      <c r="A109" s="16" t="inlineStr">
        <is>
          <t>Sub Total</t>
        </is>
      </c>
      <c r="B109" s="31" t="n"/>
      <c r="C109" s="31" t="n"/>
      <c r="D109" s="17" t="n"/>
      <c r="E109" s="37" t="n">
        <v>56.61</v>
      </c>
      <c r="F109" s="38" t="n">
        <v>0.0001</v>
      </c>
      <c r="G109" s="20" t="n"/>
    </row>
    <row r="110">
      <c r="A110" s="21" t="inlineStr">
        <is>
          <t>TOTAL</t>
        </is>
      </c>
      <c r="B110" s="32" t="n"/>
      <c r="C110" s="32" t="n"/>
      <c r="D110" s="22" t="n"/>
      <c r="E110" s="27" t="n">
        <v>426250.41</v>
      </c>
      <c r="F110" s="28" t="n">
        <v>0.9805</v>
      </c>
      <c r="G110" s="20" t="n"/>
    </row>
    <row r="111">
      <c r="A111" s="12" t="n"/>
      <c r="B111" s="30" t="n"/>
      <c r="C111" s="30" t="n"/>
      <c r="D111" s="13" t="n"/>
      <c r="E111" s="14" t="n"/>
      <c r="F111" s="15" t="n"/>
      <c r="G111" s="15" t="n"/>
    </row>
    <row r="112">
      <c r="A112" s="12" t="n"/>
      <c r="B112" s="30" t="n"/>
      <c r="C112" s="30" t="n"/>
      <c r="D112" s="13" t="n"/>
      <c r="E112" s="14" t="n"/>
      <c r="F112" s="15" t="n"/>
      <c r="G112" s="15" t="n"/>
    </row>
    <row r="113">
      <c r="A113" s="16" t="inlineStr">
        <is>
          <t>Investment in Mutual fund</t>
        </is>
      </c>
      <c r="B113" s="30" t="n"/>
      <c r="C113" s="30" t="n"/>
      <c r="D113" s="13" t="n"/>
      <c r="E113" s="14" t="n"/>
      <c r="F113" s="15" t="n"/>
      <c r="G113" s="15" t="n"/>
    </row>
    <row r="114">
      <c r="A114" s="12" t="inlineStr">
        <is>
          <t>EDELWEISS MONEY MARKET FUND - DIRECT PL</t>
        </is>
      </c>
      <c r="B114" s="30" t="inlineStr">
        <is>
          <t>INF843K01CE1</t>
        </is>
      </c>
      <c r="C114" s="30" t="n"/>
      <c r="D114" s="13" t="n">
        <v>0.0001</v>
      </c>
      <c r="E114" s="14" t="n">
        <v>0</v>
      </c>
      <c r="F114" s="15" t="n">
        <v>0</v>
      </c>
      <c r="G114" s="15" t="n"/>
    </row>
    <row r="115">
      <c r="A115" s="12" t="n"/>
      <c r="B115" s="30" t="n"/>
      <c r="C115" s="30" t="n"/>
      <c r="D115" s="13" t="n"/>
      <c r="E115" s="14" t="n"/>
      <c r="F115" s="15" t="n"/>
      <c r="G115" s="15" t="n"/>
    </row>
    <row r="116">
      <c r="A116" s="21" t="inlineStr">
        <is>
          <t>TOTAL</t>
        </is>
      </c>
      <c r="B116" s="32" t="n"/>
      <c r="C116" s="32" t="n"/>
      <c r="D116" s="22" t="n"/>
      <c r="E116" s="18" t="n">
        <v>0</v>
      </c>
      <c r="F116" s="19" t="n">
        <v>0</v>
      </c>
      <c r="G116" s="20" t="n"/>
    </row>
    <row r="117">
      <c r="A117" s="12" t="n"/>
      <c r="B117" s="30" t="n"/>
      <c r="C117" s="30" t="n"/>
      <c r="D117" s="13" t="n"/>
      <c r="E117" s="14" t="n"/>
      <c r="F117" s="15" t="n"/>
      <c r="G117" s="15" t="n"/>
    </row>
    <row r="118">
      <c r="A118" s="16" t="inlineStr">
        <is>
          <t>TREPS / Reverse Repo</t>
        </is>
      </c>
      <c r="B118" s="30" t="n"/>
      <c r="C118" s="30" t="n"/>
      <c r="D118" s="13" t="n"/>
      <c r="E118" s="14" t="n"/>
      <c r="F118" s="15" t="n"/>
      <c r="G118" s="15" t="n"/>
    </row>
    <row r="119">
      <c r="A119" s="12" t="inlineStr">
        <is>
          <t>Clearing Corporation of India Ltd.</t>
        </is>
      </c>
      <c r="B119" s="30" t="n"/>
      <c r="C119" s="30" t="n"/>
      <c r="D119" s="13" t="n"/>
      <c r="E119" s="14" t="n">
        <v>8876.92</v>
      </c>
      <c r="F119" s="15" t="n">
        <v>0.0204</v>
      </c>
      <c r="G119" s="15" t="n">
        <v>0.05596</v>
      </c>
    </row>
    <row r="120">
      <c r="A120" s="16" t="inlineStr">
        <is>
          <t>Sub Total</t>
        </is>
      </c>
      <c r="B120" s="31" t="n"/>
      <c r="C120" s="31" t="n"/>
      <c r="D120" s="17" t="n"/>
      <c r="E120" s="37" t="n">
        <v>8876.92</v>
      </c>
      <c r="F120" s="38" t="n">
        <v>0.0204</v>
      </c>
      <c r="G120" s="20" t="n"/>
    </row>
    <row r="121">
      <c r="A121" s="12" t="n"/>
      <c r="B121" s="30" t="n"/>
      <c r="C121" s="30" t="n"/>
      <c r="D121" s="13" t="n"/>
      <c r="E121" s="14" t="n"/>
      <c r="F121" s="15" t="n"/>
      <c r="G121" s="15" t="n"/>
    </row>
    <row r="122">
      <c r="A122" s="21" t="inlineStr">
        <is>
          <t>TOTAL</t>
        </is>
      </c>
      <c r="B122" s="32" t="n"/>
      <c r="C122" s="32" t="n"/>
      <c r="D122" s="22" t="n"/>
      <c r="E122" s="18" t="n">
        <v>8876.92</v>
      </c>
      <c r="F122" s="19" t="n">
        <v>0.0204</v>
      </c>
      <c r="G122" s="20" t="n"/>
    </row>
    <row r="123">
      <c r="A123" s="12" t="inlineStr">
        <is>
          <t>Accrued Interest</t>
        </is>
      </c>
      <c r="B123" s="30" t="n"/>
      <c r="C123" s="30" t="n"/>
      <c r="D123" s="13" t="n"/>
      <c r="E123" s="14" t="n">
        <v>1.3609652</v>
      </c>
      <c r="F123" s="15" t="n">
        <v>3e-06</v>
      </c>
      <c r="G123" s="15" t="n"/>
    </row>
    <row r="124">
      <c r="A124" s="12" t="inlineStr">
        <is>
          <t>Net Receivables/(Payables)</t>
        </is>
      </c>
      <c r="B124" s="30" t="n"/>
      <c r="C124" s="30" t="n"/>
      <c r="D124" s="13" t="n"/>
      <c r="E124" s="23" t="n">
        <v>-467.0609652</v>
      </c>
      <c r="F124" s="24" t="n">
        <v>-0.000903</v>
      </c>
      <c r="G124" s="15" t="n">
        <v>0.055959</v>
      </c>
    </row>
    <row r="125">
      <c r="A125" s="25" t="inlineStr">
        <is>
          <t>GRAND TOTAL</t>
        </is>
      </c>
      <c r="B125" s="33" t="n"/>
      <c r="C125" s="33" t="n"/>
      <c r="D125" s="26" t="n"/>
      <c r="E125" s="27" t="n">
        <v>434661.63</v>
      </c>
      <c r="F125" s="28" t="n">
        <v>1</v>
      </c>
      <c r="G125" s="28" t="n"/>
    </row>
    <row r="130">
      <c r="A130" s="80" t="inlineStr">
        <is>
          <t>Notes:</t>
        </is>
      </c>
    </row>
    <row r="131">
      <c r="A131" s="48" t="inlineStr">
        <is>
          <t>1. Security in default beyond its maturiy date</t>
        </is>
      </c>
      <c r="B131" s="34" t="inlineStr">
        <is>
          <t>NIL</t>
        </is>
      </c>
    </row>
    <row r="132">
      <c r="A132" t="inlineStr">
        <is>
          <t>2. NAV at the beginning of the period (Rs. per unit)</t>
        </is>
      </c>
    </row>
    <row r="133">
      <c r="A133" t="inlineStr">
        <is>
          <t>Plan /option (Face Value 10)</t>
        </is>
      </c>
      <c r="B133" t="inlineStr">
        <is>
          <t>As on</t>
        </is>
      </c>
      <c r="C133" t="inlineStr">
        <is>
          <t>As on</t>
        </is>
      </c>
    </row>
    <row r="134">
      <c r="B134" s="49" t="n">
        <v>45930</v>
      </c>
      <c r="C134" s="49" t="n">
        <v>45961</v>
      </c>
    </row>
    <row r="135">
      <c r="A135" t="inlineStr">
        <is>
          <t>Direct Plan Growth Option</t>
        </is>
      </c>
      <c r="B135" t="n">
        <v>100.163</v>
      </c>
      <c r="C135" t="n">
        <v>104.524</v>
      </c>
    </row>
    <row r="136">
      <c r="A136" t="inlineStr">
        <is>
          <t>Direct Plan IDCW Option</t>
        </is>
      </c>
      <c r="B136" t="n">
        <v>38.851</v>
      </c>
      <c r="C136" t="n">
        <v>40.543</v>
      </c>
    </row>
    <row r="137">
      <c r="A137" t="inlineStr">
        <is>
          <t>Regular Plan Growth Option</t>
        </is>
      </c>
      <c r="B137" t="n">
        <v>84.902</v>
      </c>
      <c r="C137" t="n">
        <v>88.49299999999999</v>
      </c>
    </row>
    <row r="138">
      <c r="A138" t="inlineStr">
        <is>
          <t>Regular Plan IDCW Option</t>
        </is>
      </c>
      <c r="B138" t="n">
        <v>32.38</v>
      </c>
      <c r="C138" t="n">
        <v>33.75</v>
      </c>
    </row>
    <row r="140">
      <c r="A140" t="inlineStr">
        <is>
          <t xml:space="preserve">3. Total Dividend (Net) declared during the month </t>
        </is>
      </c>
      <c r="B140" s="34" t="inlineStr">
        <is>
          <t>NIL</t>
        </is>
      </c>
    </row>
    <row r="141">
      <c r="A141" t="inlineStr">
        <is>
          <t>4. Bonus was declared during the month</t>
        </is>
      </c>
      <c r="B141" s="34" t="inlineStr">
        <is>
          <t>NIL</t>
        </is>
      </c>
    </row>
    <row r="142" ht="29" customHeight="1">
      <c r="A142" s="48" t="inlineStr">
        <is>
          <t>5. Investment in Repo of Corporate Debt Securities during the month ended October 31, 2025</t>
        </is>
      </c>
      <c r="B142" s="34" t="inlineStr">
        <is>
          <t>NIL</t>
        </is>
      </c>
    </row>
    <row r="143" ht="29" customHeight="1">
      <c r="A143" s="48" t="inlineStr">
        <is>
          <t>6. Investment in foreign securities/ADRs/GDRs at the end of the month</t>
        </is>
      </c>
      <c r="B143" s="34" t="inlineStr">
        <is>
          <t>NIL</t>
        </is>
      </c>
    </row>
    <row r="144">
      <c r="A144" t="inlineStr">
        <is>
          <t>7. Portfolio Turnover Ratio</t>
        </is>
      </c>
      <c r="B144" s="51" t="n">
        <v>0.2121</v>
      </c>
    </row>
    <row r="145" ht="43.5" customHeight="1">
      <c r="A145" s="48" t="inlineStr">
        <is>
          <t>8. Total gross exposure to derivative instruments (excluding reversed positions) at the end of the month (Rs. in Lakhs)</t>
        </is>
      </c>
      <c r="B145" s="34" t="inlineStr">
        <is>
          <t>NIL</t>
        </is>
      </c>
    </row>
    <row r="146">
      <c r="B146" s="34" t="n"/>
    </row>
    <row r="147" ht="29" customHeight="1">
      <c r="A147" s="48" t="inlineStr">
        <is>
          <t>9. Margin Deposits includes Margin money placed on derivatives other than margin money placed with bank</t>
        </is>
      </c>
      <c r="B147" s="34" t="inlineStr">
        <is>
          <t>NIL</t>
        </is>
      </c>
    </row>
    <row r="148" ht="29" customHeight="1">
      <c r="A148" s="48" t="inlineStr">
        <is>
          <t>10. Value of investment made by other schemes under same management (Rs. In Lakhs)</t>
        </is>
      </c>
      <c r="B148" t="n">
        <v>1396.09</v>
      </c>
    </row>
    <row r="149" ht="29" customHeight="1">
      <c r="A149" s="48" t="inlineStr">
        <is>
          <t>11. Number of instance of deviation In valuation of securities</t>
        </is>
      </c>
      <c r="B149" s="34" t="inlineStr">
        <is>
          <t>NIL</t>
        </is>
      </c>
    </row>
    <row r="150" ht="29" customHeight="1">
      <c r="A150" s="48" t="inlineStr">
        <is>
          <t>12. Total value and percentage of illiquid equity shares / securities</t>
        </is>
      </c>
      <c r="B150" s="34" t="inlineStr">
        <is>
          <t>NIL</t>
        </is>
      </c>
    </row>
    <row r="152" ht="70" customHeight="1">
      <c r="A152" s="82" t="inlineStr">
        <is>
          <t>Scheme Name</t>
        </is>
      </c>
      <c r="B152" s="82" t="inlineStr">
        <is>
          <t>Risk- O - Meter</t>
        </is>
      </c>
      <c r="C152" s="82" t="inlineStr">
        <is>
          <t>Benchmark of the Scheme</t>
        </is>
      </c>
      <c r="D152" s="82" t="inlineStr">
        <is>
          <t>Benchmark Risk-o-meter</t>
        </is>
      </c>
    </row>
    <row r="153" ht="70" customHeight="1">
      <c r="A153" s="82" t="inlineStr">
        <is>
          <t>Edelweiss Large and Mid Cap Fund</t>
        </is>
      </c>
      <c r="B153" s="82" t="n"/>
      <c r="C153" s="82" t="inlineStr">
        <is>
          <t>Nifty LargeMidcap 250 Index - TRI</t>
        </is>
      </c>
      <c r="D153" s="82" t="n"/>
      <c r="E15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/>
  </sheetPr>
  <dimension ref="A1:G194"/>
  <sheetViews>
    <sheetView showGridLines="0" workbookViewId="0">
      <pane ySplit="4" topLeftCell="A10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AGGRESSIVE HYBRID FUND AS ON OCTOBER 31, 2025</t>
        </is>
      </c>
    </row>
    <row r="2" ht="19.5" customHeight="1">
      <c r="A2" s="81" t="inlineStr">
        <is>
          <t>(An open ended hybrid scheme investing predominantly in equity and equity related instruments)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ICICI Bank Ltd.</t>
        </is>
      </c>
      <c r="B8" s="30" t="inlineStr">
        <is>
          <t>INE090A01021</t>
        </is>
      </c>
      <c r="C8" s="30" t="inlineStr">
        <is>
          <t>Banks</t>
        </is>
      </c>
      <c r="D8" s="13" t="n">
        <v>1373985</v>
      </c>
      <c r="E8" s="14" t="n">
        <v>18484.22</v>
      </c>
      <c r="F8" s="15" t="n">
        <v>0.0557</v>
      </c>
      <c r="G8" s="15" t="n"/>
    </row>
    <row r="9">
      <c r="A9" s="12" t="inlineStr">
        <is>
          <t>HDFC Bank Ltd.</t>
        </is>
      </c>
      <c r="B9" s="30" t="inlineStr">
        <is>
          <t>INE040A01034</t>
        </is>
      </c>
      <c r="C9" s="30" t="inlineStr">
        <is>
          <t>Banks</t>
        </is>
      </c>
      <c r="D9" s="13" t="n">
        <v>1569936</v>
      </c>
      <c r="E9" s="14" t="n">
        <v>15499.98</v>
      </c>
      <c r="F9" s="15" t="n">
        <v>0.0467</v>
      </c>
      <c r="G9" s="15" t="n"/>
    </row>
    <row r="10">
      <c r="A10" s="12" t="inlineStr">
        <is>
          <t>Bharti Airtel Ltd.</t>
        </is>
      </c>
      <c r="B10" s="30" t="inlineStr">
        <is>
          <t>INE397D01024</t>
        </is>
      </c>
      <c r="C10" s="30" t="inlineStr">
        <is>
          <t>Telecom - Services</t>
        </is>
      </c>
      <c r="D10" s="13" t="n">
        <v>495854</v>
      </c>
      <c r="E10" s="14" t="n">
        <v>10187.32</v>
      </c>
      <c r="F10" s="15" t="n">
        <v>0.0307</v>
      </c>
      <c r="G10" s="15" t="n"/>
    </row>
    <row r="11">
      <c r="A11" s="12" t="inlineStr">
        <is>
          <t>Infosys Ltd.</t>
        </is>
      </c>
      <c r="B11" s="30" t="inlineStr">
        <is>
          <t>INE009A01021</t>
        </is>
      </c>
      <c r="C11" s="30" t="inlineStr">
        <is>
          <t>IT - Software</t>
        </is>
      </c>
      <c r="D11" s="13" t="n">
        <v>616103</v>
      </c>
      <c r="E11" s="14" t="n">
        <v>9132.49</v>
      </c>
      <c r="F11" s="15" t="n">
        <v>0.0275</v>
      </c>
      <c r="G11" s="15" t="n"/>
    </row>
    <row r="12">
      <c r="A12" s="12" t="inlineStr">
        <is>
          <t>State Bank of India</t>
        </is>
      </c>
      <c r="B12" s="30" t="inlineStr">
        <is>
          <t>INE062A01020</t>
        </is>
      </c>
      <c r="C12" s="30" t="inlineStr">
        <is>
          <t>Banks</t>
        </is>
      </c>
      <c r="D12" s="13" t="n">
        <v>853714</v>
      </c>
      <c r="E12" s="14" t="n">
        <v>7999.3</v>
      </c>
      <c r="F12" s="15" t="n">
        <v>0.0241</v>
      </c>
      <c r="G12" s="15" t="n"/>
    </row>
    <row r="13">
      <c r="A13" s="12" t="inlineStr">
        <is>
          <t>Maruti Suzuki India Ltd.</t>
        </is>
      </c>
      <c r="B13" s="30" t="inlineStr">
        <is>
          <t>INE585B01010</t>
        </is>
      </c>
      <c r="C13" s="30" t="inlineStr">
        <is>
          <t>Automobiles</t>
        </is>
      </c>
      <c r="D13" s="13" t="n">
        <v>46457</v>
      </c>
      <c r="E13" s="14" t="n">
        <v>7519.53</v>
      </c>
      <c r="F13" s="15" t="n">
        <v>0.0227</v>
      </c>
      <c r="G13" s="15" t="n"/>
    </row>
    <row r="14">
      <c r="A14" s="12" t="inlineStr">
        <is>
          <t>Reliance Industries Ltd.</t>
        </is>
      </c>
      <c r="B14" s="30" t="inlineStr">
        <is>
          <t>INE002A01018</t>
        </is>
      </c>
      <c r="C14" s="30" t="inlineStr">
        <is>
          <t>Petroleum Products</t>
        </is>
      </c>
      <c r="D14" s="13" t="n">
        <v>479028</v>
      </c>
      <c r="E14" s="14" t="n">
        <v>7120.27</v>
      </c>
      <c r="F14" s="15" t="n">
        <v>0.0215</v>
      </c>
      <c r="G14" s="15" t="n"/>
    </row>
    <row r="15">
      <c r="A15" s="12" t="inlineStr">
        <is>
          <t>NTPC Ltd.</t>
        </is>
      </c>
      <c r="B15" s="30" t="inlineStr">
        <is>
          <t>INE733E01010</t>
        </is>
      </c>
      <c r="C15" s="30" t="inlineStr">
        <is>
          <t>Power</t>
        </is>
      </c>
      <c r="D15" s="13" t="n">
        <v>1953573</v>
      </c>
      <c r="E15" s="14" t="n">
        <v>6582.56</v>
      </c>
      <c r="F15" s="15" t="n">
        <v>0.0198</v>
      </c>
      <c r="G15" s="15" t="n"/>
    </row>
    <row r="16">
      <c r="A16" s="12" t="inlineStr">
        <is>
          <t>Bajaj Finance Ltd.</t>
        </is>
      </c>
      <c r="B16" s="30" t="inlineStr">
        <is>
          <t>INE296A01032</t>
        </is>
      </c>
      <c r="C16" s="30" t="inlineStr">
        <is>
          <t>Finance</t>
        </is>
      </c>
      <c r="D16" s="13" t="n">
        <v>560620</v>
      </c>
      <c r="E16" s="14" t="n">
        <v>5846.15</v>
      </c>
      <c r="F16" s="15" t="n">
        <v>0.0176</v>
      </c>
      <c r="G16" s="15" t="n"/>
    </row>
    <row r="17">
      <c r="A17" s="12" t="inlineStr">
        <is>
          <t>Sun Pharmaceutical Industries Ltd.</t>
        </is>
      </c>
      <c r="B17" s="30" t="inlineStr">
        <is>
          <t>INE044A01036</t>
        </is>
      </c>
      <c r="C17" s="30" t="inlineStr">
        <is>
          <t>Pharmaceuticals &amp; Biotechnology</t>
        </is>
      </c>
      <c r="D17" s="13" t="n">
        <v>343006</v>
      </c>
      <c r="E17" s="14" t="n">
        <v>5799.2</v>
      </c>
      <c r="F17" s="15" t="n">
        <v>0.0175</v>
      </c>
      <c r="G17" s="15" t="n"/>
    </row>
    <row r="18">
      <c r="A18" s="12" t="inlineStr">
        <is>
          <t>Muthoot Finance Ltd.</t>
        </is>
      </c>
      <c r="B18" s="30" t="inlineStr">
        <is>
          <t>INE414G01012</t>
        </is>
      </c>
      <c r="C18" s="30" t="inlineStr">
        <is>
          <t>Finance</t>
        </is>
      </c>
      <c r="D18" s="13" t="n">
        <v>167589</v>
      </c>
      <c r="E18" s="14" t="n">
        <v>5327.15</v>
      </c>
      <c r="F18" s="15" t="n">
        <v>0.0161</v>
      </c>
      <c r="G18" s="15" t="n"/>
    </row>
    <row r="19">
      <c r="A19" s="12" t="inlineStr">
        <is>
          <t>ITC Ltd.</t>
        </is>
      </c>
      <c r="B19" s="30" t="inlineStr">
        <is>
          <t>INE154A01025</t>
        </is>
      </c>
      <c r="C19" s="30" t="inlineStr">
        <is>
          <t>Diversified FMCG</t>
        </is>
      </c>
      <c r="D19" s="13" t="n">
        <v>1205718</v>
      </c>
      <c r="E19" s="14" t="n">
        <v>5068.24</v>
      </c>
      <c r="F19" s="15" t="n">
        <v>0.0153</v>
      </c>
      <c r="G19" s="15" t="n"/>
    </row>
    <row r="20">
      <c r="A20" s="12" t="inlineStr">
        <is>
          <t>InterGlobe Aviation Ltd.</t>
        </is>
      </c>
      <c r="B20" s="30" t="inlineStr">
        <is>
          <t>INE646L01027</t>
        </is>
      </c>
      <c r="C20" s="30" t="inlineStr">
        <is>
          <t>Transport Services</t>
        </is>
      </c>
      <c r="D20" s="13" t="n">
        <v>88690</v>
      </c>
      <c r="E20" s="14" t="n">
        <v>4988.81</v>
      </c>
      <c r="F20" s="15" t="n">
        <v>0.015</v>
      </c>
      <c r="G20" s="15" t="n"/>
    </row>
    <row r="21">
      <c r="A21" s="12" t="inlineStr">
        <is>
          <t>Larsen &amp; Toubro Ltd.</t>
        </is>
      </c>
      <c r="B21" s="30" t="inlineStr">
        <is>
          <t>INE018A01030</t>
        </is>
      </c>
      <c r="C21" s="30" t="inlineStr">
        <is>
          <t>Construction</t>
        </is>
      </c>
      <c r="D21" s="13" t="n">
        <v>123037</v>
      </c>
      <c r="E21" s="14" t="n">
        <v>4959.5</v>
      </c>
      <c r="F21" s="15" t="n">
        <v>0.015</v>
      </c>
      <c r="G21" s="15" t="n"/>
    </row>
    <row r="22">
      <c r="A22" s="12" t="inlineStr">
        <is>
          <t>Kotak Mahindra Bank Ltd.</t>
        </is>
      </c>
      <c r="B22" s="30" t="inlineStr">
        <is>
          <t>INE237A01028</t>
        </is>
      </c>
      <c r="C22" s="30" t="inlineStr">
        <is>
          <t>Banks</t>
        </is>
      </c>
      <c r="D22" s="13" t="n">
        <v>212058</v>
      </c>
      <c r="E22" s="14" t="n">
        <v>4457.88</v>
      </c>
      <c r="F22" s="15" t="n">
        <v>0.0134</v>
      </c>
      <c r="G22" s="15" t="n"/>
    </row>
    <row r="23">
      <c r="A23" s="12" t="inlineStr">
        <is>
          <t>Bharat Electronics Ltd.</t>
        </is>
      </c>
      <c r="B23" s="30" t="inlineStr">
        <is>
          <t>INE263A01024</t>
        </is>
      </c>
      <c r="C23" s="30" t="inlineStr">
        <is>
          <t>Aerospace &amp; Defense</t>
        </is>
      </c>
      <c r="D23" s="13" t="n">
        <v>917685</v>
      </c>
      <c r="E23" s="14" t="n">
        <v>3910.26</v>
      </c>
      <c r="F23" s="15" t="n">
        <v>0.0118</v>
      </c>
      <c r="G23" s="15" t="n"/>
    </row>
    <row r="24">
      <c r="A24" s="12" t="inlineStr">
        <is>
          <t>HCL Technologies Ltd.</t>
        </is>
      </c>
      <c r="B24" s="30" t="inlineStr">
        <is>
          <t>INE860A01027</t>
        </is>
      </c>
      <c r="C24" s="30" t="inlineStr">
        <is>
          <t>IT - Software</t>
        </is>
      </c>
      <c r="D24" s="13" t="n">
        <v>239707</v>
      </c>
      <c r="E24" s="14" t="n">
        <v>3695.08</v>
      </c>
      <c r="F24" s="15" t="n">
        <v>0.0111</v>
      </c>
      <c r="G24" s="15" t="n"/>
    </row>
    <row r="25">
      <c r="A25" s="12" t="inlineStr">
        <is>
          <t>Mahindra &amp; Mahindra Ltd.</t>
        </is>
      </c>
      <c r="B25" s="30" t="inlineStr">
        <is>
          <t>INE101A01026</t>
        </is>
      </c>
      <c r="C25" s="30" t="inlineStr">
        <is>
          <t>Automobiles</t>
        </is>
      </c>
      <c r="D25" s="13" t="n">
        <v>104883</v>
      </c>
      <c r="E25" s="14" t="n">
        <v>3657.48</v>
      </c>
      <c r="F25" s="15" t="n">
        <v>0.011</v>
      </c>
      <c r="G25" s="15" t="n"/>
    </row>
    <row r="26">
      <c r="A26" s="12" t="inlineStr">
        <is>
          <t>Premier Energies Ltd.</t>
        </is>
      </c>
      <c r="B26" s="30" t="inlineStr">
        <is>
          <t>INE0BS701011</t>
        </is>
      </c>
      <c r="C26" s="30" t="inlineStr">
        <is>
          <t>Electrical Equipment</t>
        </is>
      </c>
      <c r="D26" s="13" t="n">
        <v>320000</v>
      </c>
      <c r="E26" s="14" t="n">
        <v>3498.24</v>
      </c>
      <c r="F26" s="15" t="n">
        <v>0.0105</v>
      </c>
      <c r="G26" s="15" t="n"/>
    </row>
    <row r="27">
      <c r="A27" s="12" t="inlineStr">
        <is>
          <t>Eternal Ltd.</t>
        </is>
      </c>
      <c r="B27" s="30" t="inlineStr">
        <is>
          <t>INE758T01015</t>
        </is>
      </c>
      <c r="C27" s="30" t="inlineStr">
        <is>
          <t>Retailing</t>
        </is>
      </c>
      <c r="D27" s="13" t="n">
        <v>1085101</v>
      </c>
      <c r="E27" s="14" t="n">
        <v>3447.91</v>
      </c>
      <c r="F27" s="15" t="n">
        <v>0.0104</v>
      </c>
      <c r="G27" s="15" t="n"/>
    </row>
    <row r="28">
      <c r="A28" s="12" t="inlineStr">
        <is>
          <t>Solar Industries India Ltd.</t>
        </is>
      </c>
      <c r="B28" s="30" t="inlineStr">
        <is>
          <t>INE343H01029</t>
        </is>
      </c>
      <c r="C28" s="30" t="inlineStr">
        <is>
          <t>Chemicals &amp; Petrochemicals</t>
        </is>
      </c>
      <c r="D28" s="13" t="n">
        <v>23357</v>
      </c>
      <c r="E28" s="14" t="n">
        <v>3241.48</v>
      </c>
      <c r="F28" s="15" t="n">
        <v>0.0098</v>
      </c>
      <c r="G28" s="15" t="n"/>
    </row>
    <row r="29">
      <c r="A29" s="12" t="inlineStr">
        <is>
          <t>GE Vernova T&amp;D India Limited</t>
        </is>
      </c>
      <c r="B29" s="30" t="inlineStr">
        <is>
          <t>INE200A01026</t>
        </is>
      </c>
      <c r="C29" s="30" t="inlineStr">
        <is>
          <t>Electrical Equipment</t>
        </is>
      </c>
      <c r="D29" s="13" t="n">
        <v>99015</v>
      </c>
      <c r="E29" s="14" t="n">
        <v>3007.48</v>
      </c>
      <c r="F29" s="15" t="n">
        <v>0.0091</v>
      </c>
      <c r="G29" s="15" t="n"/>
    </row>
    <row r="30">
      <c r="A30" s="12" t="inlineStr">
        <is>
          <t>Bajaj Finserv Ltd.</t>
        </is>
      </c>
      <c r="B30" s="30" t="inlineStr">
        <is>
          <t>INE918I01026</t>
        </is>
      </c>
      <c r="C30" s="30" t="inlineStr">
        <is>
          <t>Finance</t>
        </is>
      </c>
      <c r="D30" s="13" t="n">
        <v>138297</v>
      </c>
      <c r="E30" s="14" t="n">
        <v>2888.06</v>
      </c>
      <c r="F30" s="15" t="n">
        <v>0.008699999999999999</v>
      </c>
      <c r="G30" s="15" t="n"/>
    </row>
    <row r="31">
      <c r="A31" s="12" t="inlineStr">
        <is>
          <t>Biocon Ltd.</t>
        </is>
      </c>
      <c r="B31" s="30" t="inlineStr">
        <is>
          <t>INE376G01013</t>
        </is>
      </c>
      <c r="C31" s="30" t="inlineStr">
        <is>
          <t>Pharmaceuticals &amp; Biotechnology</t>
        </is>
      </c>
      <c r="D31" s="13" t="n">
        <v>757575</v>
      </c>
      <c r="E31" s="14" t="n">
        <v>2818.94</v>
      </c>
      <c r="F31" s="15" t="n">
        <v>0.008500000000000001</v>
      </c>
      <c r="G31" s="15" t="n"/>
    </row>
    <row r="32">
      <c r="A32" s="12" t="inlineStr">
        <is>
          <t>Apollo Hospitals Enterprise Ltd.</t>
        </is>
      </c>
      <c r="B32" s="30" t="inlineStr">
        <is>
          <t>INE437A01024</t>
        </is>
      </c>
      <c r="C32" s="30" t="inlineStr">
        <is>
          <t>Healthcare Services</t>
        </is>
      </c>
      <c r="D32" s="13" t="n">
        <v>36515</v>
      </c>
      <c r="E32" s="14" t="n">
        <v>2804.72</v>
      </c>
      <c r="F32" s="15" t="n">
        <v>0.008500000000000001</v>
      </c>
      <c r="G32" s="15" t="n"/>
    </row>
    <row r="33">
      <c r="A33" s="12" t="inlineStr">
        <is>
          <t>Tata Consultancy Services Ltd.</t>
        </is>
      </c>
      <c r="B33" s="30" t="inlineStr">
        <is>
          <t>INE467B01029</t>
        </is>
      </c>
      <c r="C33" s="30" t="inlineStr">
        <is>
          <t>IT - Software</t>
        </is>
      </c>
      <c r="D33" s="13" t="n">
        <v>89327</v>
      </c>
      <c r="E33" s="14" t="n">
        <v>2731.62</v>
      </c>
      <c r="F33" s="15" t="n">
        <v>0.008200000000000001</v>
      </c>
      <c r="G33" s="15" t="n"/>
    </row>
    <row r="34">
      <c r="A34" s="12" t="inlineStr">
        <is>
          <t>Hindalco Industries Ltd.</t>
        </is>
      </c>
      <c r="B34" s="30" t="inlineStr">
        <is>
          <t>INE038A01020</t>
        </is>
      </c>
      <c r="C34" s="30" t="inlineStr">
        <is>
          <t>Non - Ferrous Metals</t>
        </is>
      </c>
      <c r="D34" s="13" t="n">
        <v>320264</v>
      </c>
      <c r="E34" s="14" t="n">
        <v>2715.36</v>
      </c>
      <c r="F34" s="15" t="n">
        <v>0.008200000000000001</v>
      </c>
      <c r="G34" s="15" t="n"/>
    </row>
    <row r="35">
      <c r="A35" s="12" t="inlineStr">
        <is>
          <t>Hindustan Unilever Ltd.</t>
        </is>
      </c>
      <c r="B35" s="30" t="inlineStr">
        <is>
          <t>INE030A01027</t>
        </is>
      </c>
      <c r="C35" s="30" t="inlineStr">
        <is>
          <t>Diversified FMCG</t>
        </is>
      </c>
      <c r="D35" s="13" t="n">
        <v>109771</v>
      </c>
      <c r="E35" s="14" t="n">
        <v>2706.4</v>
      </c>
      <c r="F35" s="15" t="n">
        <v>0.008200000000000001</v>
      </c>
      <c r="G35" s="15" t="n"/>
    </row>
    <row r="36">
      <c r="A36" s="12" t="inlineStr">
        <is>
          <t>Divi's Laboratories Ltd.</t>
        </is>
      </c>
      <c r="B36" s="30" t="inlineStr">
        <is>
          <t>INE361B01024</t>
        </is>
      </c>
      <c r="C36" s="30" t="inlineStr">
        <is>
          <t>Pharmaceuticals &amp; Biotechnology</t>
        </is>
      </c>
      <c r="D36" s="13" t="n">
        <v>38606</v>
      </c>
      <c r="E36" s="14" t="n">
        <v>2601.27</v>
      </c>
      <c r="F36" s="15" t="n">
        <v>0.0078</v>
      </c>
      <c r="G36" s="15" t="n"/>
    </row>
    <row r="37">
      <c r="A37" s="12" t="inlineStr">
        <is>
          <t>HDFC Life Insurance Company Ltd.</t>
        </is>
      </c>
      <c r="B37" s="30" t="inlineStr">
        <is>
          <t>INE795G01014</t>
        </is>
      </c>
      <c r="C37" s="30" t="inlineStr">
        <is>
          <t>Insurance</t>
        </is>
      </c>
      <c r="D37" s="13" t="n">
        <v>343811</v>
      </c>
      <c r="E37" s="14" t="n">
        <v>2516.18</v>
      </c>
      <c r="F37" s="15" t="n">
        <v>0.0076</v>
      </c>
      <c r="G37" s="15" t="n"/>
    </row>
    <row r="38">
      <c r="A38" s="12" t="inlineStr">
        <is>
          <t>Medi Assist Healthcare Services Ltd.</t>
        </is>
      </c>
      <c r="B38" s="30" t="inlineStr">
        <is>
          <t>INE456Z01021</t>
        </is>
      </c>
      <c r="C38" s="30" t="inlineStr">
        <is>
          <t>Insurance</t>
        </is>
      </c>
      <c r="D38" s="13" t="n">
        <v>440022</v>
      </c>
      <c r="E38" s="14" t="n">
        <v>2505.49</v>
      </c>
      <c r="F38" s="15" t="n">
        <v>0.0076</v>
      </c>
      <c r="G38" s="15" t="n"/>
    </row>
    <row r="39">
      <c r="A39" s="12" t="inlineStr">
        <is>
          <t>Indian Bank</t>
        </is>
      </c>
      <c r="B39" s="30" t="inlineStr">
        <is>
          <t>INE562A01011</t>
        </is>
      </c>
      <c r="C39" s="30" t="inlineStr">
        <is>
          <t>Banks</t>
        </is>
      </c>
      <c r="D39" s="13" t="n">
        <v>287967</v>
      </c>
      <c r="E39" s="14" t="n">
        <v>2472.77</v>
      </c>
      <c r="F39" s="15" t="n">
        <v>0.0075</v>
      </c>
      <c r="G39" s="15" t="n"/>
    </row>
    <row r="40">
      <c r="A40" s="12" t="inlineStr">
        <is>
          <t>Shree Cement Ltd.</t>
        </is>
      </c>
      <c r="B40" s="30" t="inlineStr">
        <is>
          <t>INE070A01015</t>
        </is>
      </c>
      <c r="C40" s="30" t="inlineStr">
        <is>
          <t>Cement &amp; Cement Products</t>
        </is>
      </c>
      <c r="D40" s="13" t="n">
        <v>8634</v>
      </c>
      <c r="E40" s="14" t="n">
        <v>2444.29</v>
      </c>
      <c r="F40" s="15" t="n">
        <v>0.0074</v>
      </c>
      <c r="G40" s="15" t="n"/>
    </row>
    <row r="41">
      <c r="A41" s="12" t="inlineStr">
        <is>
          <t>Navin Fluorine International Ltd.</t>
        </is>
      </c>
      <c r="B41" s="30" t="inlineStr">
        <is>
          <t>INE048G01026</t>
        </is>
      </c>
      <c r="C41" s="30" t="inlineStr">
        <is>
          <t>Chemicals &amp; Petrochemicals</t>
        </is>
      </c>
      <c r="D41" s="13" t="n">
        <v>42735</v>
      </c>
      <c r="E41" s="14" t="n">
        <v>2430.51</v>
      </c>
      <c r="F41" s="15" t="n">
        <v>0.0073</v>
      </c>
      <c r="G41" s="15" t="n"/>
    </row>
    <row r="42">
      <c r="A42" s="12" t="inlineStr">
        <is>
          <t>Ultratech Cement Ltd.</t>
        </is>
      </c>
      <c r="B42" s="30" t="inlineStr">
        <is>
          <t>INE481G01011</t>
        </is>
      </c>
      <c r="C42" s="30" t="inlineStr">
        <is>
          <t>Cement &amp; Cement Products</t>
        </is>
      </c>
      <c r="D42" s="13" t="n">
        <v>20139</v>
      </c>
      <c r="E42" s="14" t="n">
        <v>2406.01</v>
      </c>
      <c r="F42" s="15" t="n">
        <v>0.0073</v>
      </c>
      <c r="G42" s="15" t="n"/>
    </row>
    <row r="43">
      <c r="A43" s="12" t="inlineStr">
        <is>
          <t>LG Electronics India Ltd.</t>
        </is>
      </c>
      <c r="B43" s="30" t="inlineStr">
        <is>
          <t>INE324D01010</t>
        </is>
      </c>
      <c r="C43" s="30" t="inlineStr">
        <is>
          <t>Consumer Durables</t>
        </is>
      </c>
      <c r="D43" s="13" t="n">
        <v>143209</v>
      </c>
      <c r="E43" s="14" t="n">
        <v>2382.42</v>
      </c>
      <c r="F43" s="15" t="n">
        <v>0.0072</v>
      </c>
      <c r="G43" s="15" t="n"/>
    </row>
    <row r="44">
      <c r="A44" s="12" t="inlineStr">
        <is>
          <t>Hitachi Energy India Ltd.</t>
        </is>
      </c>
      <c r="B44" s="30" t="inlineStr">
        <is>
          <t>INE07Y701011</t>
        </is>
      </c>
      <c r="C44" s="30" t="inlineStr">
        <is>
          <t>Electrical Equipment</t>
        </is>
      </c>
      <c r="D44" s="13" t="n">
        <v>13171</v>
      </c>
      <c r="E44" s="14" t="n">
        <v>2341.54</v>
      </c>
      <c r="F44" s="15" t="n">
        <v>0.0071</v>
      </c>
      <c r="G44" s="15" t="n"/>
    </row>
    <row r="45">
      <c r="A45" s="12" t="inlineStr">
        <is>
          <t>Fortis Healthcare Ltd.</t>
        </is>
      </c>
      <c r="B45" s="30" t="inlineStr">
        <is>
          <t>INE061F01013</t>
        </is>
      </c>
      <c r="C45" s="30" t="inlineStr">
        <is>
          <t>Healthcare Services</t>
        </is>
      </c>
      <c r="D45" s="13" t="n">
        <v>225578</v>
      </c>
      <c r="E45" s="14" t="n">
        <v>2307.78</v>
      </c>
      <c r="F45" s="15" t="n">
        <v>0.007</v>
      </c>
      <c r="G45" s="15" t="n"/>
    </row>
    <row r="46">
      <c r="A46" s="12" t="inlineStr">
        <is>
          <t>Home First Finance Company India Ltd.</t>
        </is>
      </c>
      <c r="B46" s="30" t="inlineStr">
        <is>
          <t>INE481N01025</t>
        </is>
      </c>
      <c r="C46" s="30" t="inlineStr">
        <is>
          <t>Finance</t>
        </is>
      </c>
      <c r="D46" s="13" t="n">
        <v>185298</v>
      </c>
      <c r="E46" s="14" t="n">
        <v>2214.5</v>
      </c>
      <c r="F46" s="15" t="n">
        <v>0.0067</v>
      </c>
      <c r="G46" s="15" t="n"/>
    </row>
    <row r="47">
      <c r="A47" s="12" t="inlineStr">
        <is>
          <t>Axis Bank Ltd.</t>
        </is>
      </c>
      <c r="B47" s="30" t="inlineStr">
        <is>
          <t>INE238A01034</t>
        </is>
      </c>
      <c r="C47" s="30" t="inlineStr">
        <is>
          <t>Banks</t>
        </is>
      </c>
      <c r="D47" s="13" t="n">
        <v>177637</v>
      </c>
      <c r="E47" s="14" t="n">
        <v>2189.91</v>
      </c>
      <c r="F47" s="15" t="n">
        <v>0.0066</v>
      </c>
      <c r="G47" s="15" t="n"/>
    </row>
    <row r="48">
      <c r="A48" s="12" t="inlineStr">
        <is>
          <t>Bharti Hexacom Ltd.</t>
        </is>
      </c>
      <c r="B48" s="30" t="inlineStr">
        <is>
          <t>INE343G01021</t>
        </is>
      </c>
      <c r="C48" s="30" t="inlineStr">
        <is>
          <t>Telecom - Services</t>
        </is>
      </c>
      <c r="D48" s="13" t="n">
        <v>110863</v>
      </c>
      <c r="E48" s="14" t="n">
        <v>2062.94</v>
      </c>
      <c r="F48" s="15" t="n">
        <v>0.0062</v>
      </c>
      <c r="G48" s="15" t="n"/>
    </row>
    <row r="49">
      <c r="A49" s="12" t="inlineStr">
        <is>
          <t>RBL Bank Ltd.</t>
        </is>
      </c>
      <c r="B49" s="30" t="inlineStr">
        <is>
          <t>INE976G01028</t>
        </is>
      </c>
      <c r="C49" s="30" t="inlineStr">
        <is>
          <t>Banks</t>
        </is>
      </c>
      <c r="D49" s="13" t="n">
        <v>600000</v>
      </c>
      <c r="E49" s="14" t="n">
        <v>1958.1</v>
      </c>
      <c r="F49" s="15" t="n">
        <v>0.0059</v>
      </c>
      <c r="G49" s="15" t="n"/>
    </row>
    <row r="50">
      <c r="A50" s="12" t="inlineStr">
        <is>
          <t>MRF Ltd.</t>
        </is>
      </c>
      <c r="B50" s="30" t="inlineStr">
        <is>
          <t>INE883A01011</t>
        </is>
      </c>
      <c r="C50" s="30" t="inlineStr">
        <is>
          <t>Auto Components</t>
        </is>
      </c>
      <c r="D50" s="13" t="n">
        <v>1220</v>
      </c>
      <c r="E50" s="14" t="n">
        <v>1921.68</v>
      </c>
      <c r="F50" s="15" t="n">
        <v>0.0058</v>
      </c>
      <c r="G50" s="15" t="n"/>
    </row>
    <row r="51">
      <c r="A51" s="12" t="inlineStr">
        <is>
          <t>TVS Motor Company Ltd.</t>
        </is>
      </c>
      <c r="B51" s="30" t="inlineStr">
        <is>
          <t>INE494B01023</t>
        </is>
      </c>
      <c r="C51" s="30" t="inlineStr">
        <is>
          <t>Automobiles</t>
        </is>
      </c>
      <c r="D51" s="13" t="n">
        <v>54391</v>
      </c>
      <c r="E51" s="14" t="n">
        <v>1908.42</v>
      </c>
      <c r="F51" s="15" t="n">
        <v>0.0058</v>
      </c>
      <c r="G51" s="15" t="n"/>
    </row>
    <row r="52">
      <c r="A52" s="12" t="inlineStr">
        <is>
          <t>Granules India Ltd.</t>
        </is>
      </c>
      <c r="B52" s="30" t="inlineStr">
        <is>
          <t>INE101D01020</t>
        </is>
      </c>
      <c r="C52" s="30" t="inlineStr">
        <is>
          <t>Pharmaceuticals &amp; Biotechnology</t>
        </is>
      </c>
      <c r="D52" s="13" t="n">
        <v>335000</v>
      </c>
      <c r="E52" s="14" t="n">
        <v>1894.76</v>
      </c>
      <c r="F52" s="15" t="n">
        <v>0.0057</v>
      </c>
      <c r="G52" s="15" t="n"/>
    </row>
    <row r="53">
      <c r="A53" s="12" t="inlineStr">
        <is>
          <t>Gabriel India Ltd.</t>
        </is>
      </c>
      <c r="B53" s="30" t="inlineStr">
        <is>
          <t>INE524A01029</t>
        </is>
      </c>
      <c r="C53" s="30" t="inlineStr">
        <is>
          <t>Auto Components</t>
        </is>
      </c>
      <c r="D53" s="13" t="n">
        <v>148000</v>
      </c>
      <c r="E53" s="14" t="n">
        <v>1885.37</v>
      </c>
      <c r="F53" s="15" t="n">
        <v>0.0057</v>
      </c>
      <c r="G53" s="15" t="n"/>
    </row>
    <row r="54">
      <c r="A54" s="12" t="inlineStr">
        <is>
          <t>KFIN Technologies Ltd.</t>
        </is>
      </c>
      <c r="B54" s="30" t="inlineStr">
        <is>
          <t>INE138Y01010</t>
        </is>
      </c>
      <c r="C54" s="30" t="inlineStr">
        <is>
          <t>Capital Markets</t>
        </is>
      </c>
      <c r="D54" s="13" t="n">
        <v>167651</v>
      </c>
      <c r="E54" s="14" t="n">
        <v>1840.98</v>
      </c>
      <c r="F54" s="15" t="n">
        <v>0.0056</v>
      </c>
      <c r="G54" s="15" t="n"/>
    </row>
    <row r="55">
      <c r="A55" s="12" t="inlineStr">
        <is>
          <t>Oil &amp; Natural Gas Corporation Ltd.</t>
        </is>
      </c>
      <c r="B55" s="30" t="inlineStr">
        <is>
          <t>INE213A01029</t>
        </is>
      </c>
      <c r="C55" s="30" t="inlineStr">
        <is>
          <t>Oil</t>
        </is>
      </c>
      <c r="D55" s="13" t="n">
        <v>690595</v>
      </c>
      <c r="E55" s="14" t="n">
        <v>1763.57</v>
      </c>
      <c r="F55" s="15" t="n">
        <v>0.0053</v>
      </c>
      <c r="G55" s="15" t="n"/>
    </row>
    <row r="56">
      <c r="A56" s="12" t="inlineStr">
        <is>
          <t>Union Bank of India</t>
        </is>
      </c>
      <c r="B56" s="30" t="inlineStr">
        <is>
          <t>INE692A01016</t>
        </is>
      </c>
      <c r="C56" s="30" t="inlineStr">
        <is>
          <t>Banks</t>
        </is>
      </c>
      <c r="D56" s="13" t="n">
        <v>1150000</v>
      </c>
      <c r="E56" s="14" t="n">
        <v>1709.71</v>
      </c>
      <c r="F56" s="15" t="n">
        <v>0.0052</v>
      </c>
      <c r="G56" s="15" t="n"/>
    </row>
    <row r="57">
      <c r="A57" s="12" t="inlineStr">
        <is>
          <t>Vikram Solar Ltd.</t>
        </is>
      </c>
      <c r="B57" s="30" t="inlineStr">
        <is>
          <t>INE078V01014</t>
        </is>
      </c>
      <c r="C57" s="30" t="inlineStr">
        <is>
          <t>Electrical Equipment</t>
        </is>
      </c>
      <c r="D57" s="13" t="n">
        <v>512326</v>
      </c>
      <c r="E57" s="14" t="n">
        <v>1671.46</v>
      </c>
      <c r="F57" s="15" t="n">
        <v>0.005</v>
      </c>
      <c r="G57" s="15" t="n"/>
    </row>
    <row r="58">
      <c r="A58" s="12" t="inlineStr">
        <is>
          <t>Marico Ltd.</t>
        </is>
      </c>
      <c r="B58" s="30" t="inlineStr">
        <is>
          <t>INE196A01026</t>
        </is>
      </c>
      <c r="C58" s="30" t="inlineStr">
        <is>
          <t>Agricultural Food &amp; other Products</t>
        </is>
      </c>
      <c r="D58" s="13" t="n">
        <v>231151</v>
      </c>
      <c r="E58" s="14" t="n">
        <v>1664.17</v>
      </c>
      <c r="F58" s="15" t="n">
        <v>0.005</v>
      </c>
      <c r="G58" s="15" t="n"/>
    </row>
    <row r="59">
      <c r="A59" s="12" t="inlineStr">
        <is>
          <t>Aptus Value Housing Finance India Ltd.</t>
        </is>
      </c>
      <c r="B59" s="30" t="inlineStr">
        <is>
          <t>INE852O01025</t>
        </is>
      </c>
      <c r="C59" s="30" t="inlineStr">
        <is>
          <t>Finance</t>
        </is>
      </c>
      <c r="D59" s="13" t="n">
        <v>512329</v>
      </c>
      <c r="E59" s="14" t="n">
        <v>1627.16</v>
      </c>
      <c r="F59" s="15" t="n">
        <v>0.0049</v>
      </c>
      <c r="G59" s="15" t="n"/>
    </row>
    <row r="60">
      <c r="A60" s="12" t="inlineStr">
        <is>
          <t>Sai Life Sciences Ltd</t>
        </is>
      </c>
      <c r="B60" s="30" t="inlineStr">
        <is>
          <t>INE570L01029</t>
        </is>
      </c>
      <c r="C60" s="30" t="inlineStr">
        <is>
          <t>Pharmaceuticals &amp; Biotechnology</t>
        </is>
      </c>
      <c r="D60" s="13" t="n">
        <v>177000</v>
      </c>
      <c r="E60" s="14" t="n">
        <v>1625.21</v>
      </c>
      <c r="F60" s="15" t="n">
        <v>0.0049</v>
      </c>
      <c r="G60" s="15" t="n"/>
    </row>
    <row r="61">
      <c r="A61" s="12" t="inlineStr">
        <is>
          <t>UNO Minda Ltd.</t>
        </is>
      </c>
      <c r="B61" s="30" t="inlineStr">
        <is>
          <t>INE405E01023</t>
        </is>
      </c>
      <c r="C61" s="30" t="inlineStr">
        <is>
          <t>Auto Components</t>
        </is>
      </c>
      <c r="D61" s="13" t="n">
        <v>131288</v>
      </c>
      <c r="E61" s="14" t="n">
        <v>1621.67</v>
      </c>
      <c r="F61" s="15" t="n">
        <v>0.0049</v>
      </c>
      <c r="G61" s="15" t="n"/>
    </row>
    <row r="62">
      <c r="A62" s="12" t="inlineStr">
        <is>
          <t>Anant Raj Ltd.</t>
        </is>
      </c>
      <c r="B62" s="30" t="inlineStr">
        <is>
          <t>INE242C01024</t>
        </is>
      </c>
      <c r="C62" s="30" t="inlineStr">
        <is>
          <t>Realty</t>
        </is>
      </c>
      <c r="D62" s="13" t="n">
        <v>232114</v>
      </c>
      <c r="E62" s="14" t="n">
        <v>1495.74</v>
      </c>
      <c r="F62" s="15" t="n">
        <v>0.0045</v>
      </c>
      <c r="G62" s="15" t="n"/>
    </row>
    <row r="63">
      <c r="A63" s="12" t="inlineStr">
        <is>
          <t>Glenmark Pharmaceuticals Ltd.</t>
        </is>
      </c>
      <c r="B63" s="30" t="inlineStr">
        <is>
          <t>INE935A01035</t>
        </is>
      </c>
      <c r="C63" s="30" t="inlineStr">
        <is>
          <t>Pharmaceuticals &amp; Biotechnology</t>
        </is>
      </c>
      <c r="D63" s="13" t="n">
        <v>78064</v>
      </c>
      <c r="E63" s="14" t="n">
        <v>1476.35</v>
      </c>
      <c r="F63" s="15" t="n">
        <v>0.0045</v>
      </c>
      <c r="G63" s="15" t="n"/>
    </row>
    <row r="64">
      <c r="A64" s="12" t="inlineStr">
        <is>
          <t>Torrent Pharmaceuticals Ltd.</t>
        </is>
      </c>
      <c r="B64" s="30" t="inlineStr">
        <is>
          <t>INE685A01028</t>
        </is>
      </c>
      <c r="C64" s="30" t="inlineStr">
        <is>
          <t>Pharmaceuticals &amp; Biotechnology</t>
        </is>
      </c>
      <c r="D64" s="13" t="n">
        <v>41452</v>
      </c>
      <c r="E64" s="14" t="n">
        <v>1475.73</v>
      </c>
      <c r="F64" s="15" t="n">
        <v>0.0044</v>
      </c>
      <c r="G64" s="15" t="n"/>
    </row>
    <row r="65">
      <c r="A65" s="12" t="inlineStr">
        <is>
          <t>Cohance Lifesciences Ltd.</t>
        </is>
      </c>
      <c r="B65" s="30" t="inlineStr">
        <is>
          <t>INE03QK01018</t>
        </is>
      </c>
      <c r="C65" s="30" t="inlineStr">
        <is>
          <t>Pharmaceuticals &amp; Biotechnology</t>
        </is>
      </c>
      <c r="D65" s="13" t="n">
        <v>193156</v>
      </c>
      <c r="E65" s="14" t="n">
        <v>1455.24</v>
      </c>
      <c r="F65" s="15" t="n">
        <v>0.0044</v>
      </c>
      <c r="G65" s="15" t="n"/>
    </row>
    <row r="66">
      <c r="A66" s="12" t="inlineStr">
        <is>
          <t>Avenue Supermarts Ltd.</t>
        </is>
      </c>
      <c r="B66" s="30" t="inlineStr">
        <is>
          <t>INE192R01011</t>
        </is>
      </c>
      <c r="C66" s="30" t="inlineStr">
        <is>
          <t>Retailing</t>
        </is>
      </c>
      <c r="D66" s="13" t="n">
        <v>34441</v>
      </c>
      <c r="E66" s="14" t="n">
        <v>1430.51</v>
      </c>
      <c r="F66" s="15" t="n">
        <v>0.0043</v>
      </c>
      <c r="G66" s="15" t="n"/>
    </row>
    <row r="67">
      <c r="A67" s="12" t="inlineStr">
        <is>
          <t>Dr. Reddy's Laboratories Ltd.</t>
        </is>
      </c>
      <c r="B67" s="30" t="inlineStr">
        <is>
          <t>INE089A01031</t>
        </is>
      </c>
      <c r="C67" s="30" t="inlineStr">
        <is>
          <t>Pharmaceuticals &amp; Biotechnology</t>
        </is>
      </c>
      <c r="D67" s="13" t="n">
        <v>118528</v>
      </c>
      <c r="E67" s="14" t="n">
        <v>1419.49</v>
      </c>
      <c r="F67" s="15" t="n">
        <v>0.0043</v>
      </c>
      <c r="G67" s="15" t="n"/>
    </row>
    <row r="68">
      <c r="A68" s="12" t="inlineStr">
        <is>
          <t>JK Cement Ltd.</t>
        </is>
      </c>
      <c r="B68" s="30" t="inlineStr">
        <is>
          <t>INE823G01014</t>
        </is>
      </c>
      <c r="C68" s="30" t="inlineStr">
        <is>
          <t>Cement &amp; Cement Products</t>
        </is>
      </c>
      <c r="D68" s="13" t="n">
        <v>22721</v>
      </c>
      <c r="E68" s="14" t="n">
        <v>1411.88</v>
      </c>
      <c r="F68" s="15" t="n">
        <v>0.0043</v>
      </c>
      <c r="G68" s="15" t="n"/>
    </row>
    <row r="69">
      <c r="A69" s="12" t="inlineStr">
        <is>
          <t>Bharti Airtel Ltd.</t>
        </is>
      </c>
      <c r="B69" s="30" t="inlineStr">
        <is>
          <t>IN9397D01014</t>
        </is>
      </c>
      <c r="C69" s="30" t="inlineStr">
        <is>
          <t>Telecom - Services</t>
        </is>
      </c>
      <c r="D69" s="13" t="n">
        <v>90000</v>
      </c>
      <c r="E69" s="14" t="n">
        <v>1409.99</v>
      </c>
      <c r="F69" s="15" t="n">
        <v>0.0043</v>
      </c>
      <c r="G69" s="15" t="n"/>
    </row>
    <row r="70">
      <c r="A70" s="12" t="inlineStr">
        <is>
          <t>Trent Ltd.</t>
        </is>
      </c>
      <c r="B70" s="30" t="inlineStr">
        <is>
          <t>INE849A01020</t>
        </is>
      </c>
      <c r="C70" s="30" t="inlineStr">
        <is>
          <t>Retailing</t>
        </is>
      </c>
      <c r="D70" s="13" t="n">
        <v>29796</v>
      </c>
      <c r="E70" s="14" t="n">
        <v>1398.71</v>
      </c>
      <c r="F70" s="15" t="n">
        <v>0.0042</v>
      </c>
      <c r="G70" s="15" t="n"/>
    </row>
    <row r="71">
      <c r="A71" s="12" t="inlineStr">
        <is>
          <t>ZF Commercial Vehicle Ctrl Sys Ind Ltd.</t>
        </is>
      </c>
      <c r="B71" s="30" t="inlineStr">
        <is>
          <t>INE342J01019</t>
        </is>
      </c>
      <c r="C71" s="30" t="inlineStr">
        <is>
          <t>Auto Components</t>
        </is>
      </c>
      <c r="D71" s="13" t="n">
        <v>10997</v>
      </c>
      <c r="E71" s="14" t="n">
        <v>1366.27</v>
      </c>
      <c r="F71" s="15" t="n">
        <v>0.0041</v>
      </c>
      <c r="G71" s="15" t="n"/>
    </row>
    <row r="72">
      <c r="A72" s="12" t="inlineStr">
        <is>
          <t>GAIL (India) Ltd.</t>
        </is>
      </c>
      <c r="B72" s="30" t="inlineStr">
        <is>
          <t>INE129A01019</t>
        </is>
      </c>
      <c r="C72" s="30" t="inlineStr">
        <is>
          <t>Gas</t>
        </is>
      </c>
      <c r="D72" s="13" t="n">
        <v>700000</v>
      </c>
      <c r="E72" s="14" t="n">
        <v>1279.32</v>
      </c>
      <c r="F72" s="15" t="n">
        <v>0.0039</v>
      </c>
      <c r="G72" s="15" t="n"/>
    </row>
    <row r="73">
      <c r="A73" s="12" t="inlineStr">
        <is>
          <t>Minda Corporation Ltd.</t>
        </is>
      </c>
      <c r="B73" s="30" t="inlineStr">
        <is>
          <t>INE842C01021</t>
        </is>
      </c>
      <c r="C73" s="30" t="inlineStr">
        <is>
          <t>Auto Components</t>
        </is>
      </c>
      <c r="D73" s="13" t="n">
        <v>225022</v>
      </c>
      <c r="E73" s="14" t="n">
        <v>1268.45</v>
      </c>
      <c r="F73" s="15" t="n">
        <v>0.0038</v>
      </c>
      <c r="G73" s="15" t="n"/>
    </row>
    <row r="74">
      <c r="A74" s="12" t="inlineStr">
        <is>
          <t>Tata Steel Ltd.</t>
        </is>
      </c>
      <c r="B74" s="30" t="inlineStr">
        <is>
          <t>INE081A01020</t>
        </is>
      </c>
      <c r="C74" s="30" t="inlineStr">
        <is>
          <t>Ferrous Metals</t>
        </is>
      </c>
      <c r="D74" s="13" t="n">
        <v>672713</v>
      </c>
      <c r="E74" s="14" t="n">
        <v>1229.99</v>
      </c>
      <c r="F74" s="15" t="n">
        <v>0.0037</v>
      </c>
      <c r="G74" s="15" t="n"/>
    </row>
    <row r="75">
      <c r="A75" s="12" t="inlineStr">
        <is>
          <t>Coromandel International Ltd.</t>
        </is>
      </c>
      <c r="B75" s="30" t="inlineStr">
        <is>
          <t>INE169A01031</t>
        </is>
      </c>
      <c r="C75" s="30" t="inlineStr">
        <is>
          <t>Fertilizers &amp; Agrochemicals</t>
        </is>
      </c>
      <c r="D75" s="13" t="n">
        <v>57708</v>
      </c>
      <c r="E75" s="14" t="n">
        <v>1226.06</v>
      </c>
      <c r="F75" s="15" t="n">
        <v>0.0037</v>
      </c>
      <c r="G75" s="15" t="n"/>
    </row>
    <row r="76">
      <c r="A76" s="12" t="inlineStr">
        <is>
          <t>Coforge Ltd.</t>
        </is>
      </c>
      <c r="B76" s="30" t="inlineStr">
        <is>
          <t>INE591G01025</t>
        </is>
      </c>
      <c r="C76" s="30" t="inlineStr">
        <is>
          <t>IT - Software</t>
        </is>
      </c>
      <c r="D76" s="13" t="n">
        <v>65007</v>
      </c>
      <c r="E76" s="14" t="n">
        <v>1155.89</v>
      </c>
      <c r="F76" s="15" t="n">
        <v>0.0035</v>
      </c>
      <c r="G76" s="15" t="n"/>
    </row>
    <row r="77">
      <c r="A77" s="12" t="inlineStr">
        <is>
          <t>Britannia Industries Ltd.</t>
        </is>
      </c>
      <c r="B77" s="30" t="inlineStr">
        <is>
          <t>INE216A01030</t>
        </is>
      </c>
      <c r="C77" s="30" t="inlineStr">
        <is>
          <t>Food Products</t>
        </is>
      </c>
      <c r="D77" s="13" t="n">
        <v>19484</v>
      </c>
      <c r="E77" s="14" t="n">
        <v>1137.18</v>
      </c>
      <c r="F77" s="15" t="n">
        <v>0.0034</v>
      </c>
      <c r="G77" s="15" t="n"/>
    </row>
    <row r="78">
      <c r="A78" s="12" t="inlineStr">
        <is>
          <t>CCL Products (India) Ltd.</t>
        </is>
      </c>
      <c r="B78" s="30" t="inlineStr">
        <is>
          <t>INE421D01022</t>
        </is>
      </c>
      <c r="C78" s="30" t="inlineStr">
        <is>
          <t>Agricultural Food &amp; other Products</t>
        </is>
      </c>
      <c r="D78" s="13" t="n">
        <v>128584</v>
      </c>
      <c r="E78" s="14" t="n">
        <v>1105.5</v>
      </c>
      <c r="F78" s="15" t="n">
        <v>0.0033</v>
      </c>
      <c r="G78" s="15" t="n"/>
    </row>
    <row r="79">
      <c r="A79" s="12" t="inlineStr">
        <is>
          <t>Mankind Pharma Ltd.</t>
        </is>
      </c>
      <c r="B79" s="30" t="inlineStr">
        <is>
          <t>INE634S01028</t>
        </is>
      </c>
      <c r="C79" s="30" t="inlineStr">
        <is>
          <t>Pharmaceuticals &amp; Biotechnology</t>
        </is>
      </c>
      <c r="D79" s="13" t="n">
        <v>45256</v>
      </c>
      <c r="E79" s="14" t="n">
        <v>1078.9</v>
      </c>
      <c r="F79" s="15" t="n">
        <v>0.0033</v>
      </c>
      <c r="G79" s="15" t="n"/>
    </row>
    <row r="80">
      <c r="A80" s="12" t="inlineStr">
        <is>
          <t>Cholamandalam Financial Holdings Ltd.</t>
        </is>
      </c>
      <c r="B80" s="30" t="inlineStr">
        <is>
          <t>INE149A01033</t>
        </is>
      </c>
      <c r="C80" s="30" t="inlineStr">
        <is>
          <t>Finance</t>
        </is>
      </c>
      <c r="D80" s="13" t="n">
        <v>55467</v>
      </c>
      <c r="E80" s="14" t="n">
        <v>1060.86</v>
      </c>
      <c r="F80" s="15" t="n">
        <v>0.0032</v>
      </c>
      <c r="G80" s="15" t="n"/>
    </row>
    <row r="81">
      <c r="A81" s="12" t="inlineStr">
        <is>
          <t>Cipla Ltd.</t>
        </is>
      </c>
      <c r="B81" s="30" t="inlineStr">
        <is>
          <t>INE059A01026</t>
        </is>
      </c>
      <c r="C81" s="30" t="inlineStr">
        <is>
          <t>Pharmaceuticals &amp; Biotechnology</t>
        </is>
      </c>
      <c r="D81" s="13" t="n">
        <v>69770</v>
      </c>
      <c r="E81" s="14" t="n">
        <v>1047.46</v>
      </c>
      <c r="F81" s="15" t="n">
        <v>0.0032</v>
      </c>
      <c r="G81" s="15" t="n"/>
    </row>
    <row r="82">
      <c r="A82" s="12" t="inlineStr">
        <is>
          <t>Craftsman Automation Ltd.</t>
        </is>
      </c>
      <c r="B82" s="30" t="inlineStr">
        <is>
          <t>INE00LO01017</t>
        </is>
      </c>
      <c r="C82" s="30" t="inlineStr">
        <is>
          <t>Auto Components</t>
        </is>
      </c>
      <c r="D82" s="13" t="n">
        <v>15676</v>
      </c>
      <c r="E82" s="14" t="n">
        <v>1047.16</v>
      </c>
      <c r="F82" s="15" t="n">
        <v>0.0032</v>
      </c>
      <c r="G82" s="15" t="n"/>
    </row>
    <row r="83">
      <c r="A83" s="12" t="inlineStr">
        <is>
          <t>Urban Company Ltd.</t>
        </is>
      </c>
      <c r="B83" s="30" t="inlineStr">
        <is>
          <t>INE0CAZ01013</t>
        </is>
      </c>
      <c r="C83" s="30" t="inlineStr">
        <is>
          <t>Retailing</t>
        </is>
      </c>
      <c r="D83" s="13" t="n">
        <v>629165</v>
      </c>
      <c r="E83" s="14" t="n">
        <v>992.51</v>
      </c>
      <c r="F83" s="15" t="n">
        <v>0.003</v>
      </c>
      <c r="G83" s="15" t="n"/>
    </row>
    <row r="84">
      <c r="A84" s="12" t="inlineStr">
        <is>
          <t>JSW Cement Ltd.</t>
        </is>
      </c>
      <c r="B84" s="30" t="inlineStr">
        <is>
          <t>INE718I01012</t>
        </is>
      </c>
      <c r="C84" s="30" t="inlineStr">
        <is>
          <t>Cement &amp; Cement Products</t>
        </is>
      </c>
      <c r="D84" s="13" t="n">
        <v>719680</v>
      </c>
      <c r="E84" s="14" t="n">
        <v>981.9299999999999</v>
      </c>
      <c r="F84" s="15" t="n">
        <v>0.003</v>
      </c>
      <c r="G84" s="15" t="n"/>
    </row>
    <row r="85">
      <c r="A85" s="12" t="inlineStr">
        <is>
          <t>SJVN Ltd.</t>
        </is>
      </c>
      <c r="B85" s="30" t="inlineStr">
        <is>
          <t>INE002L01015</t>
        </is>
      </c>
      <c r="C85" s="30" t="inlineStr">
        <is>
          <t>Power</t>
        </is>
      </c>
      <c r="D85" s="13" t="n">
        <v>1052385</v>
      </c>
      <c r="E85" s="14" t="n">
        <v>926.41</v>
      </c>
      <c r="F85" s="15" t="n">
        <v>0.0028</v>
      </c>
      <c r="G85" s="15" t="n"/>
    </row>
    <row r="86">
      <c r="A86" s="12" t="inlineStr">
        <is>
          <t>Sri Lotus Developers And Realty Ltd.</t>
        </is>
      </c>
      <c r="B86" s="30" t="inlineStr">
        <is>
          <t>INE0V9Q01010</t>
        </is>
      </c>
      <c r="C86" s="30" t="inlineStr">
        <is>
          <t>Realty</t>
        </is>
      </c>
      <c r="D86" s="13" t="n">
        <v>500000</v>
      </c>
      <c r="E86" s="14" t="n">
        <v>911.1</v>
      </c>
      <c r="F86" s="15" t="n">
        <v>0.0027</v>
      </c>
      <c r="G86" s="15" t="n"/>
    </row>
    <row r="87">
      <c r="A87" s="12" t="inlineStr">
        <is>
          <t>Indiqube Spaces Ltd.</t>
        </is>
      </c>
      <c r="B87" s="30" t="inlineStr">
        <is>
          <t>INE06ST01018</t>
        </is>
      </c>
      <c r="C87" s="30" t="inlineStr">
        <is>
          <t>Commercial Services &amp; Supplies</t>
        </is>
      </c>
      <c r="D87" s="13" t="n">
        <v>421911</v>
      </c>
      <c r="E87" s="14" t="n">
        <v>899.9400000000001</v>
      </c>
      <c r="F87" s="15" t="n">
        <v>0.0027</v>
      </c>
      <c r="G87" s="15" t="n"/>
    </row>
    <row r="88">
      <c r="A88" s="12" t="inlineStr">
        <is>
          <t>GNG Electronics Ltd.</t>
        </is>
      </c>
      <c r="B88" s="30" t="inlineStr">
        <is>
          <t>INE18JU01028</t>
        </is>
      </c>
      <c r="C88" s="30" t="inlineStr">
        <is>
          <t>IT - Hardware</t>
        </is>
      </c>
      <c r="D88" s="13" t="n">
        <v>246867</v>
      </c>
      <c r="E88" s="14" t="n">
        <v>826.88</v>
      </c>
      <c r="F88" s="15" t="n">
        <v>0.0025</v>
      </c>
      <c r="G88" s="15" t="n"/>
    </row>
    <row r="89">
      <c r="A89" s="12" t="inlineStr">
        <is>
          <t>Wework India Management Ltd.</t>
        </is>
      </c>
      <c r="B89" s="30" t="inlineStr">
        <is>
          <t>INE085001019</t>
        </is>
      </c>
      <c r="C89" s="30" t="inlineStr">
        <is>
          <t>Commercial Services &amp; Supplies</t>
        </is>
      </c>
      <c r="D89" s="13" t="n">
        <v>117898</v>
      </c>
      <c r="E89" s="14" t="n">
        <v>761.03</v>
      </c>
      <c r="F89" s="15" t="n">
        <v>0.0023</v>
      </c>
      <c r="G89" s="15" t="n"/>
    </row>
    <row r="90">
      <c r="A90" s="12" t="inlineStr">
        <is>
          <t>Abbott India Ltd.</t>
        </is>
      </c>
      <c r="B90" s="30" t="inlineStr">
        <is>
          <t>INE358A01014</t>
        </is>
      </c>
      <c r="C90" s="30" t="inlineStr">
        <is>
          <t>Pharmaceuticals &amp; Biotechnology</t>
        </is>
      </c>
      <c r="D90" s="13" t="n">
        <v>2613</v>
      </c>
      <c r="E90" s="14" t="n">
        <v>757.64</v>
      </c>
      <c r="F90" s="15" t="n">
        <v>0.0023</v>
      </c>
      <c r="G90" s="15" t="n"/>
    </row>
    <row r="91">
      <c r="A91" s="12" t="inlineStr">
        <is>
          <t>Bansal Wire Industries Ltd.</t>
        </is>
      </c>
      <c r="B91" s="30" t="inlineStr">
        <is>
          <t>INE0B9K01025</t>
        </is>
      </c>
      <c r="C91" s="30" t="inlineStr">
        <is>
          <t>Industrial Products</t>
        </is>
      </c>
      <c r="D91" s="13" t="n">
        <v>208824</v>
      </c>
      <c r="E91" s="14" t="n">
        <v>636.1799999999999</v>
      </c>
      <c r="F91" s="15" t="n">
        <v>0.0019</v>
      </c>
      <c r="G91" s="15" t="n"/>
    </row>
    <row r="92">
      <c r="A92" s="12" t="inlineStr">
        <is>
          <t>Trualt Bioenergy Ltd.</t>
        </is>
      </c>
      <c r="B92" s="30" t="inlineStr">
        <is>
          <t>INE0MWH01014</t>
        </is>
      </c>
      <c r="C92" s="30" t="inlineStr">
        <is>
          <t>Agricultural Food &amp; other Products</t>
        </is>
      </c>
      <c r="D92" s="13" t="n">
        <v>141150</v>
      </c>
      <c r="E92" s="14" t="n">
        <v>629.67</v>
      </c>
      <c r="F92" s="15" t="n">
        <v>0.0019</v>
      </c>
      <c r="G92" s="15" t="n"/>
    </row>
    <row r="93">
      <c r="A93" s="12" t="inlineStr">
        <is>
          <t>Jyoti CNC Automation Ltd.</t>
        </is>
      </c>
      <c r="B93" s="30" t="inlineStr">
        <is>
          <t>INE980O01024</t>
        </is>
      </c>
      <c r="C93" s="30" t="inlineStr">
        <is>
          <t>Industrial Manufacturing</t>
        </is>
      </c>
      <c r="D93" s="13" t="n">
        <v>70000</v>
      </c>
      <c r="E93" s="14" t="n">
        <v>604.8</v>
      </c>
      <c r="F93" s="15" t="n">
        <v>0.0018</v>
      </c>
      <c r="G93" s="15" t="n"/>
    </row>
    <row r="94">
      <c r="A94" s="12" t="inlineStr">
        <is>
          <t>All Time Plastics Ltd.</t>
        </is>
      </c>
      <c r="B94" s="30" t="inlineStr">
        <is>
          <t>INE0GV601021</t>
        </is>
      </c>
      <c r="C94" s="30" t="inlineStr">
        <is>
          <t>Consumer Durables</t>
        </is>
      </c>
      <c r="D94" s="13" t="n">
        <v>181494</v>
      </c>
      <c r="E94" s="14" t="n">
        <v>549.47</v>
      </c>
      <c r="F94" s="15" t="n">
        <v>0.0017</v>
      </c>
      <c r="G94" s="15" t="n"/>
    </row>
    <row r="95">
      <c r="A95" s="12" t="inlineStr">
        <is>
          <t>Brigade Hotel Ventures Ltd.</t>
        </is>
      </c>
      <c r="B95" s="30" t="inlineStr">
        <is>
          <t>INE03NU01014</t>
        </is>
      </c>
      <c r="C95" s="30" t="inlineStr">
        <is>
          <t>Leisure Services</t>
        </is>
      </c>
      <c r="D95" s="13" t="n">
        <v>555436</v>
      </c>
      <c r="E95" s="14" t="n">
        <v>465.29</v>
      </c>
      <c r="F95" s="15" t="n">
        <v>0.0014</v>
      </c>
      <c r="G95" s="15" t="n"/>
    </row>
    <row r="96">
      <c r="A96" s="12" t="inlineStr">
        <is>
          <t>Oswal Pumps Ltd.</t>
        </is>
      </c>
      <c r="B96" s="30" t="inlineStr">
        <is>
          <t>INE0BYP01024</t>
        </is>
      </c>
      <c r="C96" s="30" t="inlineStr">
        <is>
          <t>Industrial Products</t>
        </is>
      </c>
      <c r="D96" s="13" t="n">
        <v>59884</v>
      </c>
      <c r="E96" s="14" t="n">
        <v>434.7</v>
      </c>
      <c r="F96" s="15" t="n">
        <v>0.0013</v>
      </c>
      <c r="G96" s="15" t="n"/>
    </row>
    <row r="97">
      <c r="A97" s="12" t="inlineStr">
        <is>
          <t>Seshaasai Technologies Ltd.</t>
        </is>
      </c>
      <c r="B97" s="30" t="inlineStr">
        <is>
          <t>INE04VU01023</t>
        </is>
      </c>
      <c r="C97" s="30" t="inlineStr">
        <is>
          <t>Financial Technology (Fintech)</t>
        </is>
      </c>
      <c r="D97" s="13" t="n">
        <v>43892</v>
      </c>
      <c r="E97" s="14" t="n">
        <v>164.05</v>
      </c>
      <c r="F97" s="15" t="n">
        <v>0.0005</v>
      </c>
      <c r="G97" s="15" t="n"/>
    </row>
    <row r="98">
      <c r="A98" s="12" t="inlineStr">
        <is>
          <t>BROOKFIELD INDIA REAL ESTATE TRUST</t>
        </is>
      </c>
      <c r="B98" s="30" t="inlineStr">
        <is>
          <t>INE0FDU25010</t>
        </is>
      </c>
      <c r="C98" s="30" t="inlineStr">
        <is>
          <t>Realty</t>
        </is>
      </c>
      <c r="D98" s="13" t="n">
        <v>10400</v>
      </c>
      <c r="E98" s="14" t="n">
        <v>35.68</v>
      </c>
      <c r="F98" s="15" t="n">
        <v>0.0001</v>
      </c>
      <c r="G98" s="15" t="n"/>
    </row>
    <row r="99">
      <c r="A99" s="12" t="inlineStr">
        <is>
          <t>Cholamandalam Investment &amp; Finance Company Ltd.</t>
        </is>
      </c>
      <c r="B99" s="30" t="inlineStr">
        <is>
          <t>INE121A01024</t>
        </is>
      </c>
      <c r="C99" s="30" t="inlineStr">
        <is>
          <t>Finance</t>
        </is>
      </c>
      <c r="D99" s="13" t="n">
        <v>205</v>
      </c>
      <c r="E99" s="14" t="n">
        <v>3.48</v>
      </c>
      <c r="F99" s="15" t="n">
        <v>0</v>
      </c>
      <c r="G99" s="15" t="n"/>
    </row>
    <row r="100">
      <c r="A100" s="16" t="inlineStr">
        <is>
          <t>Sub Total</t>
        </is>
      </c>
      <c r="B100" s="31" t="n"/>
      <c r="C100" s="31" t="n"/>
      <c r="D100" s="17" t="n"/>
      <c r="E100" s="37" t="n">
        <v>251620.94</v>
      </c>
      <c r="F100" s="38" t="n">
        <v>0.759</v>
      </c>
      <c r="G100" s="20" t="n"/>
    </row>
    <row r="101">
      <c r="A101" s="16" t="n"/>
      <c r="B101" s="31" t="n"/>
      <c r="C101" s="31" t="n"/>
      <c r="D101" s="17" t="n"/>
      <c r="E101" s="41" t="n"/>
      <c r="F101" s="20" t="n"/>
      <c r="G101" s="20" t="n"/>
    </row>
    <row r="102">
      <c r="A102" s="16" t="n"/>
      <c r="B102" s="31" t="n"/>
      <c r="C102" s="31" t="n"/>
      <c r="D102" s="17" t="n"/>
      <c r="E102" s="41" t="n"/>
      <c r="F102" s="20" t="n"/>
      <c r="G102" s="20" t="n"/>
    </row>
    <row r="103">
      <c r="A103" s="16" t="n"/>
      <c r="B103" s="31" t="n"/>
      <c r="C103" s="31" t="n"/>
      <c r="D103" s="17" t="n"/>
      <c r="E103" s="41" t="n"/>
      <c r="F103" s="20" t="n"/>
      <c r="G103" s="20" t="n"/>
    </row>
    <row r="104">
      <c r="A104" s="69" t="inlineStr">
        <is>
          <t>Debt Instruments</t>
        </is>
      </c>
      <c r="B104" s="31" t="n"/>
      <c r="C104" s="31" t="n"/>
      <c r="D104" s="17" t="n"/>
      <c r="E104" s="41" t="n"/>
      <c r="F104" s="20" t="n"/>
      <c r="G104" s="20" t="n"/>
    </row>
    <row r="105">
      <c r="A105" s="69" t="inlineStr">
        <is>
          <t>(a) Non-convertible Preference share</t>
        </is>
      </c>
      <c r="B105" s="30" t="n"/>
      <c r="C105" s="30" t="n"/>
      <c r="D105" s="13" t="n"/>
      <c r="E105" s="14" t="n"/>
      <c r="F105" s="15" t="n"/>
      <c r="G105" s="15" t="n"/>
    </row>
    <row r="106">
      <c r="A106" s="69" t="inlineStr">
        <is>
          <t>Listed / Awaiting listing on Stock Exchanges</t>
        </is>
      </c>
      <c r="B106" s="30" t="n"/>
      <c r="C106" s="30" t="n"/>
      <c r="D106" s="13" t="n"/>
      <c r="E106" s="14" t="n"/>
      <c r="F106" s="15" t="n"/>
      <c r="G106" s="15" t="n"/>
    </row>
    <row r="107">
      <c r="A107" s="12" t="inlineStr">
        <is>
          <t>6% TVS MOTOR CO LTD NCRPS 01-09-2026</t>
        </is>
      </c>
      <c r="B107" s="30" t="inlineStr">
        <is>
          <t>INE494B04019</t>
        </is>
      </c>
      <c r="C107" s="30" t="inlineStr">
        <is>
          <t>Automobiles</t>
        </is>
      </c>
      <c r="D107" s="13" t="n">
        <v>217564</v>
      </c>
      <c r="E107" s="14" t="n">
        <v>21.96</v>
      </c>
      <c r="F107" s="15" t="n">
        <v>0.0001</v>
      </c>
      <c r="G107" s="15" t="n"/>
    </row>
    <row r="108">
      <c r="A108" s="16" t="inlineStr">
        <is>
          <t>Sub Total</t>
        </is>
      </c>
      <c r="B108" s="31" t="n"/>
      <c r="C108" s="31" t="n"/>
      <c r="D108" s="17" t="n"/>
      <c r="E108" s="37" t="n">
        <v>21.96</v>
      </c>
      <c r="F108" s="38" t="n">
        <v>0.0001</v>
      </c>
      <c r="G108" s="20" t="n"/>
    </row>
    <row r="109">
      <c r="A109" s="21" t="inlineStr">
        <is>
          <t>TOTAL</t>
        </is>
      </c>
      <c r="B109" s="32" t="n"/>
      <c r="C109" s="32" t="n"/>
      <c r="D109" s="22" t="n"/>
      <c r="E109" s="27" t="n">
        <v>251642.9</v>
      </c>
      <c r="F109" s="28" t="n">
        <v>0.7591</v>
      </c>
      <c r="G109" s="20" t="n"/>
    </row>
    <row r="110">
      <c r="A110" s="12" t="n"/>
      <c r="B110" s="30" t="n"/>
      <c r="C110" s="30" t="n"/>
      <c r="D110" s="13" t="n"/>
      <c r="E110" s="14" t="n"/>
      <c r="F110" s="15" t="n"/>
      <c r="G110" s="15" t="n"/>
    </row>
    <row r="111">
      <c r="A111" s="16" t="inlineStr">
        <is>
          <t>Derivatives</t>
        </is>
      </c>
      <c r="B111" s="30" t="n"/>
      <c r="C111" s="30" t="n"/>
      <c r="D111" s="13" t="n"/>
      <c r="E111" s="14" t="n"/>
      <c r="F111" s="15" t="n"/>
      <c r="G111" s="15" t="n"/>
    </row>
    <row r="112">
      <c r="A112" s="16" t="inlineStr">
        <is>
          <t>(a) Index/Stock Future</t>
        </is>
      </c>
      <c r="B112" s="30" t="n"/>
      <c r="C112" s="30" t="n"/>
      <c r="D112" s="13" t="n"/>
      <c r="E112" s="14" t="n"/>
      <c r="F112" s="15" t="n"/>
      <c r="G112" s="15" t="n"/>
    </row>
    <row r="113">
      <c r="A113" s="12" t="inlineStr">
        <is>
          <t>Avenue Supermarts Ltd.25/11/2025</t>
        </is>
      </c>
      <c r="B113" s="30" t="n"/>
      <c r="C113" s="30" t="inlineStr">
        <is>
          <t>Retailing</t>
        </is>
      </c>
      <c r="D113" s="13" t="n">
        <v>75150</v>
      </c>
      <c r="E113" s="14" t="n">
        <v>3137.06</v>
      </c>
      <c r="F113" s="15" t="n">
        <v>0.009457999999999999</v>
      </c>
      <c r="G113" s="15" t="n"/>
    </row>
    <row r="114">
      <c r="A114" s="12" t="inlineStr">
        <is>
          <t>Cholamandalam Investment &amp; Finance Company Ltd.25/11/2025</t>
        </is>
      </c>
      <c r="B114" s="30" t="n"/>
      <c r="C114" s="30" t="inlineStr">
        <is>
          <t>Finance</t>
        </is>
      </c>
      <c r="D114" s="13" t="n">
        <v>111250</v>
      </c>
      <c r="E114" s="14" t="n">
        <v>1884.35</v>
      </c>
      <c r="F114" s="15" t="n">
        <v>0.005681</v>
      </c>
      <c r="G114" s="15" t="n"/>
    </row>
    <row r="115">
      <c r="A115" s="12" t="inlineStr">
        <is>
          <t>KFIN Technologies Ltd.25/11/2025</t>
        </is>
      </c>
      <c r="B115" s="30" t="n"/>
      <c r="C115" s="30" t="inlineStr">
        <is>
          <t>Capital Markets</t>
        </is>
      </c>
      <c r="D115" s="13" t="n">
        <v>100800</v>
      </c>
      <c r="E115" s="14" t="n">
        <v>1107.09</v>
      </c>
      <c r="F115" s="15" t="n">
        <v>0.003337</v>
      </c>
      <c r="G115" s="15" t="n"/>
    </row>
    <row r="116">
      <c r="A116" s="16" t="inlineStr">
        <is>
          <t>Sub Total</t>
        </is>
      </c>
      <c r="B116" s="31" t="n"/>
      <c r="C116" s="31" t="n"/>
      <c r="D116" s="17" t="n"/>
      <c r="E116" s="37" t="n">
        <v>6128.5</v>
      </c>
      <c r="F116" s="38" t="n">
        <v>0.018476</v>
      </c>
      <c r="G116" s="20" t="n"/>
    </row>
    <row r="117">
      <c r="A117" s="12" t="n"/>
      <c r="B117" s="30" t="n"/>
      <c r="C117" s="30" t="n"/>
      <c r="D117" s="13" t="n"/>
      <c r="E117" s="14" t="n"/>
      <c r="F117" s="15" t="n"/>
      <c r="G117" s="15" t="n"/>
    </row>
    <row r="118">
      <c r="A118" s="12" t="n"/>
      <c r="B118" s="30" t="n"/>
      <c r="C118" s="30" t="n"/>
      <c r="D118" s="13" t="n"/>
      <c r="E118" s="14" t="n"/>
      <c r="F118" s="15" t="n"/>
      <c r="G118" s="15" t="n"/>
    </row>
    <row r="119">
      <c r="A119" s="12" t="n"/>
      <c r="B119" s="30" t="n"/>
      <c r="C119" s="30" t="n"/>
      <c r="D119" s="13" t="n"/>
      <c r="E119" s="14" t="n"/>
      <c r="F119" s="15" t="n"/>
      <c r="G119" s="15" t="n"/>
    </row>
    <row r="120">
      <c r="A120" s="21" t="inlineStr">
        <is>
          <t>TOTAL</t>
        </is>
      </c>
      <c r="B120" s="32" t="n"/>
      <c r="C120" s="32" t="n"/>
      <c r="D120" s="22" t="n"/>
      <c r="E120" s="18" t="n">
        <v>6128.5</v>
      </c>
      <c r="F120" s="19" t="n">
        <v>0.018476</v>
      </c>
      <c r="G120" s="20" t="n"/>
    </row>
    <row r="121">
      <c r="A121" s="12" t="n"/>
      <c r="B121" s="30" t="n"/>
      <c r="C121" s="30" t="n"/>
      <c r="D121" s="13" t="n"/>
      <c r="E121" s="14" t="n"/>
      <c r="F121" s="15" t="n"/>
      <c r="G121" s="15" t="n"/>
    </row>
    <row r="122">
      <c r="A122" s="16" t="inlineStr">
        <is>
          <t>Debt Instruments</t>
        </is>
      </c>
      <c r="B122" s="30" t="n"/>
      <c r="C122" s="30" t="n"/>
      <c r="D122" s="13" t="n"/>
      <c r="E122" s="14" t="n"/>
      <c r="F122" s="15" t="n"/>
      <c r="G122" s="15" t="n"/>
    </row>
    <row r="123">
      <c r="A123" s="16" t="inlineStr">
        <is>
          <t>(a)Listed / Awaiting listing on stock Exchanges</t>
        </is>
      </c>
      <c r="B123" s="30" t="n"/>
      <c r="C123" s="30" t="n"/>
      <c r="D123" s="13" t="n"/>
      <c r="E123" s="14" t="n"/>
      <c r="F123" s="15" t="n"/>
      <c r="G123" s="15" t="n"/>
    </row>
    <row r="124">
      <c r="A124" s="12" t="inlineStr">
        <is>
          <t>7.40% NABARD NCD RED 30-01-2026**</t>
        </is>
      </c>
      <c r="B124" s="30" t="inlineStr">
        <is>
          <t>INE261F08DO9</t>
        </is>
      </c>
      <c r="C124" s="30" t="inlineStr">
        <is>
          <t>CRISIL AAA</t>
        </is>
      </c>
      <c r="D124" s="13" t="n">
        <v>19000000</v>
      </c>
      <c r="E124" s="14" t="n">
        <v>19039.18</v>
      </c>
      <c r="F124" s="15" t="n">
        <v>0.0574</v>
      </c>
      <c r="G124" s="15" t="n">
        <v>0.06205</v>
      </c>
    </row>
    <row r="125">
      <c r="A125" s="12" t="inlineStr">
        <is>
          <t>7.92% ADITYA BIRLA CAP NCD RED 27-12-27**</t>
        </is>
      </c>
      <c r="B125" s="30" t="inlineStr">
        <is>
          <t>INE860H07IG1</t>
        </is>
      </c>
      <c r="C125" s="30" t="inlineStr">
        <is>
          <t>ICRA AAA</t>
        </is>
      </c>
      <c r="D125" s="13" t="n">
        <v>7500000</v>
      </c>
      <c r="E125" s="14" t="n">
        <v>7598.66</v>
      </c>
      <c r="F125" s="15" t="n">
        <v>0.0229</v>
      </c>
      <c r="G125" s="15" t="n">
        <v>0.0722</v>
      </c>
    </row>
    <row r="126">
      <c r="A126" s="12" t="inlineStr">
        <is>
          <t>7.65% HDB FIN SERV NCD 10-09-27**</t>
        </is>
      </c>
      <c r="B126" s="30" t="inlineStr">
        <is>
          <t>INE756I07EJ2</t>
        </is>
      </c>
      <c r="C126" s="30" t="inlineStr">
        <is>
          <t>CRISIL AAA</t>
        </is>
      </c>
      <c r="D126" s="13" t="n">
        <v>7500000</v>
      </c>
      <c r="E126" s="14" t="n">
        <v>7556.46</v>
      </c>
      <c r="F126" s="15" t="n">
        <v>0.0228</v>
      </c>
      <c r="G126" s="15" t="n">
        <v>0.07185</v>
      </c>
    </row>
    <row r="127">
      <c r="A127" s="12" t="inlineStr">
        <is>
          <t>8.1701% ABHFL SR D1 NCD 25-08-27**</t>
        </is>
      </c>
      <c r="B127" s="30" t="inlineStr">
        <is>
          <t>INE831R07466</t>
        </is>
      </c>
      <c r="C127" s="30" t="inlineStr">
        <is>
          <t>ICRA AAA</t>
        </is>
      </c>
      <c r="D127" s="13" t="n">
        <v>2500000</v>
      </c>
      <c r="E127" s="14" t="n">
        <v>2543.33</v>
      </c>
      <c r="F127" s="15" t="n">
        <v>0.0077</v>
      </c>
      <c r="G127" s="15" t="n">
        <v>0.07098</v>
      </c>
    </row>
    <row r="128">
      <c r="A128" s="12" t="inlineStr">
        <is>
          <t>7.54% SIDBI NCD SR VIII RED 12-01-2026**</t>
        </is>
      </c>
      <c r="B128" s="30" t="inlineStr">
        <is>
          <t>INE556F08KF5</t>
        </is>
      </c>
      <c r="C128" s="30" t="inlineStr">
        <is>
          <t>ICRA AAA</t>
        </is>
      </c>
      <c r="D128" s="13" t="n">
        <v>2500000</v>
      </c>
      <c r="E128" s="14" t="n">
        <v>2506.25</v>
      </c>
      <c r="F128" s="15" t="n">
        <v>0.0076</v>
      </c>
      <c r="G128" s="15" t="n">
        <v>0.062499</v>
      </c>
    </row>
    <row r="129">
      <c r="A129" s="16" t="inlineStr">
        <is>
          <t>Sub Total</t>
        </is>
      </c>
      <c r="B129" s="31" t="n"/>
      <c r="C129" s="31" t="n"/>
      <c r="D129" s="17" t="n"/>
      <c r="E129" s="37" t="n">
        <v>39243.88</v>
      </c>
      <c r="F129" s="38" t="n">
        <v>0.1184</v>
      </c>
      <c r="G129" s="20" t="n"/>
    </row>
    <row r="130">
      <c r="A130" s="12" t="n"/>
      <c r="B130" s="30" t="n"/>
      <c r="C130" s="30" t="n"/>
      <c r="D130" s="13" t="n"/>
      <c r="E130" s="14" t="n"/>
      <c r="F130" s="15" t="n"/>
      <c r="G130" s="15" t="n"/>
    </row>
    <row r="131">
      <c r="A131" s="16" t="inlineStr">
        <is>
          <t>Government Securities</t>
        </is>
      </c>
      <c r="B131" s="30" t="n"/>
      <c r="C131" s="30" t="n"/>
      <c r="D131" s="13" t="n"/>
      <c r="E131" s="14" t="n"/>
      <c r="F131" s="15" t="n"/>
      <c r="G131" s="15" t="n"/>
    </row>
    <row r="132">
      <c r="A132" s="12" t="inlineStr">
        <is>
          <t>7.10% GOVT OF INDIA RED 18-04-2029</t>
        </is>
      </c>
      <c r="B132" s="30" t="inlineStr">
        <is>
          <t>IN0020220011</t>
        </is>
      </c>
      <c r="C132" s="30" t="inlineStr">
        <is>
          <t>SOVEREIGN</t>
        </is>
      </c>
      <c r="D132" s="13" t="n">
        <v>2000000</v>
      </c>
      <c r="E132" s="14" t="n">
        <v>2067.02</v>
      </c>
      <c r="F132" s="15" t="n">
        <v>0.0062</v>
      </c>
      <c r="G132" s="15" t="n">
        <v>0.061033</v>
      </c>
    </row>
    <row r="133">
      <c r="A133" s="16" t="inlineStr">
        <is>
          <t>Sub Total</t>
        </is>
      </c>
      <c r="B133" s="31" t="n"/>
      <c r="C133" s="31" t="n"/>
      <c r="D133" s="17" t="n"/>
      <c r="E133" s="37" t="n">
        <v>2067.02</v>
      </c>
      <c r="F133" s="38" t="n">
        <v>0.0062</v>
      </c>
      <c r="G133" s="20" t="n"/>
    </row>
    <row r="134">
      <c r="A134" s="12" t="n"/>
      <c r="B134" s="30" t="n"/>
      <c r="C134" s="30" t="n"/>
      <c r="D134" s="13" t="n"/>
      <c r="E134" s="14" t="n"/>
      <c r="F134" s="15" t="n"/>
      <c r="G134" s="15" t="n"/>
    </row>
    <row r="135">
      <c r="A135" s="16" t="inlineStr">
        <is>
          <t>(b)Privately Placed/Unlisted</t>
        </is>
      </c>
      <c r="B135" s="30" t="n"/>
      <c r="C135" s="30" t="n"/>
      <c r="D135" s="13" t="n"/>
      <c r="E135" s="14" t="n"/>
      <c r="F135" s="15" t="n"/>
      <c r="G135" s="15" t="n"/>
    </row>
    <row r="136">
      <c r="A136" s="16" t="inlineStr">
        <is>
          <t>Sub Total</t>
        </is>
      </c>
      <c r="B136" s="30" t="n"/>
      <c r="C136" s="30" t="n"/>
      <c r="D136" s="13" t="n"/>
      <c r="E136" s="39" t="inlineStr">
        <is>
          <t>NIL</t>
        </is>
      </c>
      <c r="F136" s="40" t="inlineStr">
        <is>
          <t>NIL</t>
        </is>
      </c>
      <c r="G136" s="15" t="n"/>
    </row>
    <row r="137">
      <c r="A137" s="12" t="n"/>
      <c r="B137" s="30" t="n"/>
      <c r="C137" s="30" t="n"/>
      <c r="D137" s="13" t="n"/>
      <c r="E137" s="14" t="n"/>
      <c r="F137" s="15" t="n"/>
      <c r="G137" s="15" t="n"/>
    </row>
    <row r="138">
      <c r="A138" s="16" t="inlineStr">
        <is>
          <t>(c)Securitised Debt Instruments</t>
        </is>
      </c>
      <c r="B138" s="30" t="n"/>
      <c r="C138" s="30" t="n"/>
      <c r="D138" s="13" t="n"/>
      <c r="E138" s="14" t="n"/>
      <c r="F138" s="15" t="n"/>
      <c r="G138" s="15" t="n"/>
    </row>
    <row r="139">
      <c r="A139" s="16" t="inlineStr">
        <is>
          <t>Sub Total</t>
        </is>
      </c>
      <c r="B139" s="30" t="n"/>
      <c r="C139" s="30" t="n"/>
      <c r="D139" s="13" t="n"/>
      <c r="E139" s="39" t="inlineStr">
        <is>
          <t>NIL</t>
        </is>
      </c>
      <c r="F139" s="40" t="inlineStr">
        <is>
          <t>NIL</t>
        </is>
      </c>
      <c r="G139" s="15" t="n"/>
    </row>
    <row r="140">
      <c r="A140" s="12" t="n"/>
      <c r="B140" s="30" t="n"/>
      <c r="C140" s="30" t="n"/>
      <c r="D140" s="13" t="n"/>
      <c r="E140" s="14" t="n"/>
      <c r="F140" s="15" t="n"/>
      <c r="G140" s="15" t="n"/>
    </row>
    <row r="141">
      <c r="A141" s="21" t="inlineStr">
        <is>
          <t>TOTAL</t>
        </is>
      </c>
      <c r="B141" s="32" t="n"/>
      <c r="C141" s="32" t="n"/>
      <c r="D141" s="22" t="n"/>
      <c r="E141" s="18" t="n">
        <v>41310.9</v>
      </c>
      <c r="F141" s="19" t="n">
        <v>0.1246</v>
      </c>
      <c r="G141" s="20" t="n"/>
    </row>
    <row r="142">
      <c r="A142" s="12" t="n"/>
      <c r="B142" s="30" t="n"/>
      <c r="C142" s="30" t="n"/>
      <c r="D142" s="13" t="n"/>
      <c r="E142" s="14" t="n"/>
      <c r="F142" s="15" t="n"/>
      <c r="G142" s="15" t="n"/>
    </row>
    <row r="143">
      <c r="A143" s="12" t="n"/>
      <c r="B143" s="30" t="n"/>
      <c r="C143" s="30" t="n"/>
      <c r="D143" s="13" t="n"/>
      <c r="E143" s="14" t="n"/>
      <c r="F143" s="15" t="n"/>
      <c r="G143" s="15" t="n"/>
    </row>
    <row r="144">
      <c r="A144" s="16" t="inlineStr">
        <is>
          <t>Investment in Mutual fund</t>
        </is>
      </c>
      <c r="B144" s="30" t="n"/>
      <c r="C144" s="30" t="n"/>
      <c r="D144" s="13" t="n"/>
      <c r="E144" s="14" t="n"/>
      <c r="F144" s="15" t="n"/>
      <c r="G144" s="15" t="n"/>
    </row>
    <row r="145">
      <c r="A145" s="12" t="inlineStr">
        <is>
          <t>EDEL CRIS-IBX AAA NBFC-HFC-JUN 27 IND FD</t>
        </is>
      </c>
      <c r="B145" s="30" t="inlineStr">
        <is>
          <t>INF754K01UG7</t>
        </is>
      </c>
      <c r="C145" s="30" t="n"/>
      <c r="D145" s="13" t="n">
        <v>18597042.9144</v>
      </c>
      <c r="E145" s="14" t="n">
        <v>1979.82</v>
      </c>
      <c r="F145" s="15" t="n">
        <v>0.006</v>
      </c>
      <c r="G145" s="15" t="n"/>
    </row>
    <row r="146">
      <c r="A146" s="12" t="inlineStr">
        <is>
          <t>EDEL CRI IBX AAA FIN S JN 28-DIRECT-GR</t>
        </is>
      </c>
      <c r="B146" s="30" t="inlineStr">
        <is>
          <t>INF754K01TP0</t>
        </is>
      </c>
      <c r="C146" s="30" t="n"/>
      <c r="D146" s="13" t="n">
        <v>14999250.037</v>
      </c>
      <c r="E146" s="14" t="n">
        <v>1626.37</v>
      </c>
      <c r="F146" s="15" t="n">
        <v>0.0049</v>
      </c>
      <c r="G146" s="15" t="n"/>
    </row>
    <row r="147">
      <c r="A147" s="12" t="inlineStr">
        <is>
          <t>EDELWEISS-NIFTY 50-INDEX FUND</t>
        </is>
      </c>
      <c r="B147" s="30" t="inlineStr">
        <is>
          <t>INF754K01NB3</t>
        </is>
      </c>
      <c r="C147" s="30" t="n"/>
      <c r="D147" s="13" t="n">
        <v>1634279.088</v>
      </c>
      <c r="E147" s="14" t="n">
        <v>247.15</v>
      </c>
      <c r="F147" s="15" t="n">
        <v>0.0007</v>
      </c>
      <c r="G147" s="15" t="n"/>
    </row>
    <row r="148">
      <c r="A148" s="12" t="inlineStr">
        <is>
          <t>EDELWEISS LIQUID FUND - DIRECT PL -GR</t>
        </is>
      </c>
      <c r="B148" s="30" t="inlineStr">
        <is>
          <t>INF754K01GM4</t>
        </is>
      </c>
      <c r="C148" s="30" t="n"/>
      <c r="D148" s="13" t="n">
        <v>0.0035</v>
      </c>
      <c r="E148" s="14" t="n">
        <v>0</v>
      </c>
      <c r="F148" s="15" t="n">
        <v>0</v>
      </c>
      <c r="G148" s="15" t="n"/>
    </row>
    <row r="149">
      <c r="A149" s="12" t="n"/>
      <c r="B149" s="30" t="n"/>
      <c r="C149" s="30" t="n"/>
      <c r="D149" s="13" t="n"/>
      <c r="E149" s="14" t="n"/>
      <c r="F149" s="15" t="n"/>
      <c r="G149" s="15" t="n"/>
    </row>
    <row r="150">
      <c r="A150" s="21" t="inlineStr">
        <is>
          <t>TOTAL</t>
        </is>
      </c>
      <c r="B150" s="32" t="n"/>
      <c r="C150" s="32" t="n"/>
      <c r="D150" s="22" t="n"/>
      <c r="E150" s="18" t="n">
        <v>3853.34</v>
      </c>
      <c r="F150" s="19" t="n">
        <v>0.0116</v>
      </c>
      <c r="G150" s="20" t="n"/>
    </row>
    <row r="151">
      <c r="A151" s="12" t="n"/>
      <c r="B151" s="30" t="n"/>
      <c r="C151" s="30" t="n"/>
      <c r="D151" s="13" t="n"/>
      <c r="E151" s="14" t="n"/>
      <c r="F151" s="15" t="n"/>
      <c r="G151" s="15" t="n"/>
    </row>
    <row r="152">
      <c r="A152" s="16" t="inlineStr">
        <is>
          <t>TREPS / Reverse Repo</t>
        </is>
      </c>
      <c r="B152" s="30" t="n"/>
      <c r="C152" s="30" t="n"/>
      <c r="D152" s="13" t="n"/>
      <c r="E152" s="14" t="n"/>
      <c r="F152" s="15" t="n"/>
      <c r="G152" s="15" t="n"/>
    </row>
    <row r="153">
      <c r="A153" s="12" t="inlineStr">
        <is>
          <t>Clearing Corporation of India Ltd.</t>
        </is>
      </c>
      <c r="B153" s="30" t="n"/>
      <c r="C153" s="30" t="n"/>
      <c r="D153" s="13" t="n"/>
      <c r="E153" s="14" t="n">
        <v>32406.1</v>
      </c>
      <c r="F153" s="15" t="n">
        <v>0.0977</v>
      </c>
      <c r="G153" s="15" t="n">
        <v>0.05596</v>
      </c>
    </row>
    <row r="154">
      <c r="A154" s="16" t="inlineStr">
        <is>
          <t>Sub Total</t>
        </is>
      </c>
      <c r="B154" s="31" t="n"/>
      <c r="C154" s="31" t="n"/>
      <c r="D154" s="17" t="n"/>
      <c r="E154" s="37" t="n">
        <v>32406.1</v>
      </c>
      <c r="F154" s="38" t="n">
        <v>0.0977</v>
      </c>
      <c r="G154" s="20" t="n"/>
    </row>
    <row r="155">
      <c r="A155" s="12" t="n"/>
      <c r="B155" s="30" t="n"/>
      <c r="C155" s="30" t="n"/>
      <c r="D155" s="13" t="n"/>
      <c r="E155" s="14" t="n"/>
      <c r="F155" s="15" t="n"/>
      <c r="G155" s="15" t="n"/>
    </row>
    <row r="156">
      <c r="A156" s="21" t="inlineStr">
        <is>
          <t>TOTAL</t>
        </is>
      </c>
      <c r="B156" s="32" t="n"/>
      <c r="C156" s="32" t="n"/>
      <c r="D156" s="22" t="n"/>
      <c r="E156" s="18" t="n">
        <v>32406.1</v>
      </c>
      <c r="F156" s="19" t="n">
        <v>0.0977</v>
      </c>
      <c r="G156" s="20" t="n"/>
    </row>
    <row r="157">
      <c r="A157" s="12" t="inlineStr">
        <is>
          <t>Accrued Interest</t>
        </is>
      </c>
      <c r="B157" s="30" t="n"/>
      <c r="C157" s="30" t="n"/>
      <c r="D157" s="13" t="n"/>
      <c r="E157" s="14" t="n">
        <v>1886.0379835</v>
      </c>
      <c r="F157" s="15" t="n">
        <v>0.005686</v>
      </c>
      <c r="G157" s="15" t="n"/>
    </row>
    <row r="158">
      <c r="A158" s="12" t="inlineStr">
        <is>
          <t>Net Receivables/(Payables)</t>
        </is>
      </c>
      <c r="B158" s="30" t="n"/>
      <c r="C158" s="30" t="n"/>
      <c r="D158" s="13" t="n"/>
      <c r="E158" s="14" t="n">
        <v>579.9420165</v>
      </c>
      <c r="F158" s="15" t="n">
        <v>0.001314</v>
      </c>
      <c r="G158" s="15" t="n">
        <v>0.05596</v>
      </c>
    </row>
    <row r="159">
      <c r="A159" s="25" t="inlineStr">
        <is>
          <t>GRAND TOTAL</t>
        </is>
      </c>
      <c r="B159" s="33" t="n"/>
      <c r="C159" s="33" t="n"/>
      <c r="D159" s="26" t="n"/>
      <c r="E159" s="27" t="n">
        <v>331679.22</v>
      </c>
      <c r="F159" s="28" t="n">
        <v>1</v>
      </c>
      <c r="G159" s="28" t="n"/>
    </row>
    <row r="161">
      <c r="A161" s="80" t="inlineStr">
        <is>
          <t>Net Receivables/(Payables) include Net Current Assets as well as the Mark to Market on derivative trades.</t>
        </is>
      </c>
    </row>
    <row r="162">
      <c r="A162" s="80" t="inlineStr">
        <is>
          <t>**Non Traded Security</t>
        </is>
      </c>
    </row>
    <row r="164">
      <c r="A164" s="80" t="inlineStr">
        <is>
          <t>Notes:</t>
        </is>
      </c>
    </row>
    <row r="165">
      <c r="A165" s="48" t="inlineStr">
        <is>
          <t>1. Security in default beyond its maturiy date</t>
        </is>
      </c>
      <c r="B165" s="34" t="inlineStr">
        <is>
          <t>NIL</t>
        </is>
      </c>
    </row>
    <row r="166">
      <c r="A166" t="inlineStr">
        <is>
          <t>2. NAV at the beginning of the period (Rs. per unit)</t>
        </is>
      </c>
    </row>
    <row r="167">
      <c r="A167" t="inlineStr">
        <is>
          <t>Plan /option (Face Value 10)</t>
        </is>
      </c>
      <c r="B167" t="inlineStr">
        <is>
          <t>As on</t>
        </is>
      </c>
      <c r="C167" t="inlineStr">
        <is>
          <t>As on</t>
        </is>
      </c>
    </row>
    <row r="168">
      <c r="B168" s="49" t="n">
        <v>45930</v>
      </c>
      <c r="C168" s="49" t="n">
        <v>45961</v>
      </c>
    </row>
    <row r="169">
      <c r="A169" t="inlineStr">
        <is>
          <t>Direct Plan Growth Option</t>
        </is>
      </c>
      <c r="B169" t="n">
        <v>72.87</v>
      </c>
      <c r="C169" t="n">
        <v>74.98</v>
      </c>
    </row>
    <row r="170">
      <c r="A170" t="inlineStr">
        <is>
          <t>Direct Plan IDCW Option</t>
        </is>
      </c>
      <c r="B170" t="n">
        <v>33.46</v>
      </c>
      <c r="C170" t="n">
        <v>34.23</v>
      </c>
    </row>
    <row r="171">
      <c r="A171" t="inlineStr">
        <is>
          <t>Plan B - Growth option</t>
        </is>
      </c>
      <c r="B171" t="n">
        <v>62.41</v>
      </c>
      <c r="C171" t="n">
        <v>64.14</v>
      </c>
    </row>
    <row r="172">
      <c r="A172" t="inlineStr">
        <is>
          <t>Plan B - IDCW option</t>
        </is>
      </c>
      <c r="B172" t="n">
        <v>63.61</v>
      </c>
      <c r="C172" t="n">
        <v>65.37</v>
      </c>
    </row>
    <row r="173">
      <c r="A173" t="inlineStr">
        <is>
          <t>Regular Plan Growth Option</t>
        </is>
      </c>
      <c r="B173" t="n">
        <v>63.08</v>
      </c>
      <c r="C173" t="n">
        <v>64.81999999999999</v>
      </c>
    </row>
    <row r="174">
      <c r="A174" t="inlineStr">
        <is>
          <t>Regular Plan IDCW Option</t>
        </is>
      </c>
      <c r="B174" t="n">
        <v>27.09</v>
      </c>
      <c r="C174" t="n">
        <v>27.64</v>
      </c>
    </row>
    <row r="176">
      <c r="A176" t="inlineStr">
        <is>
          <t>3. Total Dividend (Net) declared during the month</t>
        </is>
      </c>
    </row>
    <row r="178">
      <c r="A178" s="50" t="inlineStr">
        <is>
          <t>Plan/Option Name</t>
        </is>
      </c>
      <c r="B178" s="50" t="inlineStr">
        <is>
          <t> </t>
        </is>
      </c>
      <c r="C178" s="50" t="inlineStr">
        <is>
          <t>individual &amp; HUF</t>
        </is>
      </c>
      <c r="D178" s="50" t="inlineStr">
        <is>
          <t>others</t>
        </is>
      </c>
    </row>
    <row r="179">
      <c r="A179" s="50" t="inlineStr">
        <is>
          <t>Direct Plan IDCW</t>
        </is>
      </c>
      <c r="B179" s="50" t="n"/>
      <c r="C179" s="50" t="n">
        <v>0.2</v>
      </c>
      <c r="D179" s="50" t="n">
        <v>0.2</v>
      </c>
    </row>
    <row r="180">
      <c r="A180" s="50" t="inlineStr">
        <is>
          <t>Regular Plan IDCW</t>
        </is>
      </c>
      <c r="B180" s="50" t="n"/>
      <c r="C180" s="50" t="n">
        <v>0.2</v>
      </c>
      <c r="D180" s="50" t="n">
        <v>0.2</v>
      </c>
    </row>
    <row r="182">
      <c r="A182" t="inlineStr">
        <is>
          <t>4. Bonus was declared during the month</t>
        </is>
      </c>
      <c r="B182" s="34" t="inlineStr">
        <is>
          <t>NIL</t>
        </is>
      </c>
    </row>
    <row r="183" ht="29" customHeight="1">
      <c r="A183" s="48" t="inlineStr">
        <is>
          <t>5. Investment in Repo of Corporate Debt Securities during the month ended October 31, 2025</t>
        </is>
      </c>
      <c r="B183" s="34" t="inlineStr">
        <is>
          <t>NIL</t>
        </is>
      </c>
    </row>
    <row r="184" ht="29" customHeight="1">
      <c r="A184" s="48" t="inlineStr">
        <is>
          <t>6. Investment in foreign securities/ADRs/GDRs at the end of the month</t>
        </is>
      </c>
      <c r="B184" s="34" t="inlineStr">
        <is>
          <t>NIL</t>
        </is>
      </c>
    </row>
    <row r="185">
      <c r="A185" t="inlineStr">
        <is>
          <t>7. Portfolio Turnover Ratio</t>
        </is>
      </c>
      <c r="B185" s="51" t="n">
        <v>1.3783</v>
      </c>
    </row>
    <row r="186" ht="43.5" customHeight="1">
      <c r="A186" s="48" t="inlineStr">
        <is>
          <t>8. Total gross exposure to derivative instruments (excluding reversed positions) at the end of the month (Rs. in Lakhs)</t>
        </is>
      </c>
      <c r="B186" s="34" t="n">
        <v>6128.5005</v>
      </c>
    </row>
    <row r="187">
      <c r="B187" s="34" t="n"/>
    </row>
    <row r="188" ht="29" customHeight="1">
      <c r="A188" s="48" t="inlineStr">
        <is>
          <t>9. Margin Deposits includes Margin money placed on derivatives other than margin money placed with bank</t>
        </is>
      </c>
      <c r="B188" s="34" t="inlineStr">
        <is>
          <t>NIL</t>
        </is>
      </c>
    </row>
    <row r="189" ht="29" customHeight="1">
      <c r="A189" s="48" t="inlineStr">
        <is>
          <t>10. Value of investment made by other schemes under same management (Rs. In Lakhs)</t>
        </is>
      </c>
      <c r="B189" t="inlineStr">
        <is>
          <t>NIL</t>
        </is>
      </c>
    </row>
    <row r="190" ht="29" customHeight="1">
      <c r="A190" s="48" t="inlineStr">
        <is>
          <t>11. Number of instance of deviation In valuation of securities</t>
        </is>
      </c>
      <c r="B190" s="34" t="inlineStr">
        <is>
          <t>NIL</t>
        </is>
      </c>
    </row>
    <row r="191" ht="29" customHeight="1">
      <c r="A191" s="48" t="inlineStr">
        <is>
          <t>12. Total value and percentage of illiquid equity shares / securities</t>
        </is>
      </c>
      <c r="B191" s="34" t="inlineStr">
        <is>
          <t>NIL</t>
        </is>
      </c>
    </row>
    <row r="193" ht="70" customHeight="1">
      <c r="A193" s="82" t="inlineStr">
        <is>
          <t>Scheme Name</t>
        </is>
      </c>
      <c r="B193" s="82" t="inlineStr">
        <is>
          <t>Risk- O - Meter</t>
        </is>
      </c>
      <c r="C193" s="82" t="inlineStr">
        <is>
          <t>Benchmark of the Scheme</t>
        </is>
      </c>
      <c r="D193" s="82" t="inlineStr">
        <is>
          <t>Benchmark Risk-o-meter</t>
        </is>
      </c>
    </row>
    <row r="194" ht="70" customHeight="1">
      <c r="A194" s="82" t="inlineStr">
        <is>
          <t>Edelweiss Aggressive Hybrid Fund</t>
        </is>
      </c>
      <c r="B194" s="82" t="n"/>
      <c r="C194" s="82" t="inlineStr">
        <is>
          <t>CRISIL Hybrid 35+65 - Aggressive Index</t>
        </is>
      </c>
      <c r="D194" s="82" t="n"/>
      <c r="E19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6.xml><?xml version="1.0" encoding="utf-8"?>
<worksheet xmlns="http://schemas.openxmlformats.org/spreadsheetml/2006/main">
  <sheetPr>
    <outlinePr summaryBelow="1" summaryRight="1"/>
    <pageSetUpPr/>
  </sheetPr>
  <dimension ref="A1:G130"/>
  <sheetViews>
    <sheetView showGridLines="0" workbookViewId="0">
      <pane ySplit="4" topLeftCell="A23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TECHNOLOGY FUND AS ON OCTOBER 31, 2025</t>
        </is>
      </c>
    </row>
    <row r="2" ht="19.5" customHeight="1">
      <c r="A2" s="81" t="inlineStr">
        <is>
          <t>(An open-ended equity scheme investing in technology &amp; technology-related companies)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Bharti Airtel Ltd.</t>
        </is>
      </c>
      <c r="B8" s="30" t="inlineStr">
        <is>
          <t>INE397D01024</t>
        </is>
      </c>
      <c r="C8" s="30" t="inlineStr">
        <is>
          <t>Telecom - Services</t>
        </is>
      </c>
      <c r="D8" s="13" t="n">
        <v>378155</v>
      </c>
      <c r="E8" s="14" t="n">
        <v>7769.19</v>
      </c>
      <c r="F8" s="15" t="n">
        <v>0.1073</v>
      </c>
      <c r="G8" s="15" t="n"/>
    </row>
    <row r="9">
      <c r="A9" s="12" t="inlineStr">
        <is>
          <t>Infosys Ltd.</t>
        </is>
      </c>
      <c r="B9" s="30" t="inlineStr">
        <is>
          <t>INE009A01021</t>
        </is>
      </c>
      <c r="C9" s="30" t="inlineStr">
        <is>
          <t>IT - Software</t>
        </is>
      </c>
      <c r="D9" s="13" t="n">
        <v>404208</v>
      </c>
      <c r="E9" s="14" t="n">
        <v>5991.58</v>
      </c>
      <c r="F9" s="15" t="n">
        <v>0.0827</v>
      </c>
      <c r="G9" s="15" t="n"/>
    </row>
    <row r="10">
      <c r="A10" s="12" t="inlineStr">
        <is>
          <t>Tech Mahindra Ltd.</t>
        </is>
      </c>
      <c r="B10" s="30" t="inlineStr">
        <is>
          <t>INE669C01036</t>
        </is>
      </c>
      <c r="C10" s="30" t="inlineStr">
        <is>
          <t>IT - Software</t>
        </is>
      </c>
      <c r="D10" s="13" t="n">
        <v>259565</v>
      </c>
      <c r="E10" s="14" t="n">
        <v>3697.24</v>
      </c>
      <c r="F10" s="15" t="n">
        <v>0.0511</v>
      </c>
      <c r="G10" s="15" t="n"/>
    </row>
    <row r="11">
      <c r="A11" s="12" t="inlineStr">
        <is>
          <t>HCL Technologies Ltd.</t>
        </is>
      </c>
      <c r="B11" s="30" t="inlineStr">
        <is>
          <t>INE860A01027</t>
        </is>
      </c>
      <c r="C11" s="30" t="inlineStr">
        <is>
          <t>IT - Software</t>
        </is>
      </c>
      <c r="D11" s="13" t="n">
        <v>224418</v>
      </c>
      <c r="E11" s="14" t="n">
        <v>3459.4</v>
      </c>
      <c r="F11" s="15" t="n">
        <v>0.0478</v>
      </c>
      <c r="G11" s="15" t="n"/>
    </row>
    <row r="12">
      <c r="A12" s="12" t="inlineStr">
        <is>
          <t>LTIMindtree Ltd.</t>
        </is>
      </c>
      <c r="B12" s="30" t="inlineStr">
        <is>
          <t>INE214T01019</t>
        </is>
      </c>
      <c r="C12" s="30" t="inlineStr">
        <is>
          <t>IT - Software</t>
        </is>
      </c>
      <c r="D12" s="13" t="n">
        <v>49644</v>
      </c>
      <c r="E12" s="14" t="n">
        <v>2822.01</v>
      </c>
      <c r="F12" s="15" t="n">
        <v>0.039</v>
      </c>
      <c r="G12" s="15" t="n"/>
    </row>
    <row r="13">
      <c r="A13" s="12" t="inlineStr">
        <is>
          <t>Mphasis Ltd.</t>
        </is>
      </c>
      <c r="B13" s="30" t="inlineStr">
        <is>
          <t>INE356A01018</t>
        </is>
      </c>
      <c r="C13" s="30" t="inlineStr">
        <is>
          <t>IT - Software</t>
        </is>
      </c>
      <c r="D13" s="13" t="n">
        <v>97734</v>
      </c>
      <c r="E13" s="14" t="n">
        <v>2701.76</v>
      </c>
      <c r="F13" s="15" t="n">
        <v>0.0373</v>
      </c>
      <c r="G13" s="15" t="n"/>
    </row>
    <row r="14">
      <c r="A14" s="12" t="inlineStr">
        <is>
          <t>Eternal Ltd.</t>
        </is>
      </c>
      <c r="B14" s="30" t="inlineStr">
        <is>
          <t>INE758T01015</t>
        </is>
      </c>
      <c r="C14" s="30" t="inlineStr">
        <is>
          <t>Retailing</t>
        </is>
      </c>
      <c r="D14" s="13" t="n">
        <v>840789</v>
      </c>
      <c r="E14" s="14" t="n">
        <v>2671.61</v>
      </c>
      <c r="F14" s="15" t="n">
        <v>0.0369</v>
      </c>
      <c r="G14" s="15" t="n"/>
    </row>
    <row r="15">
      <c r="A15" s="12" t="inlineStr">
        <is>
          <t>Persistent Systems Ltd.</t>
        </is>
      </c>
      <c r="B15" s="30" t="inlineStr">
        <is>
          <t>INE262H01021</t>
        </is>
      </c>
      <c r="C15" s="30" t="inlineStr">
        <is>
          <t>IT - Software</t>
        </is>
      </c>
      <c r="D15" s="13" t="n">
        <v>43323</v>
      </c>
      <c r="E15" s="14" t="n">
        <v>2563.25</v>
      </c>
      <c r="F15" s="15" t="n">
        <v>0.0354</v>
      </c>
      <c r="G15" s="15" t="n"/>
    </row>
    <row r="16">
      <c r="A16" s="12" t="inlineStr">
        <is>
          <t>PB Fintech Ltd.</t>
        </is>
      </c>
      <c r="B16" s="30" t="inlineStr">
        <is>
          <t>INE417T01026</t>
        </is>
      </c>
      <c r="C16" s="30" t="inlineStr">
        <is>
          <t>Financial Technology (Fintech)</t>
        </is>
      </c>
      <c r="D16" s="13" t="n">
        <v>108297</v>
      </c>
      <c r="E16" s="14" t="n">
        <v>1933.53</v>
      </c>
      <c r="F16" s="15" t="n">
        <v>0.0267</v>
      </c>
      <c r="G16" s="15" t="n"/>
    </row>
    <row r="17">
      <c r="A17" s="12" t="inlineStr">
        <is>
          <t>Coforge Ltd.</t>
        </is>
      </c>
      <c r="B17" s="30" t="inlineStr">
        <is>
          <t>INE591G01025</t>
        </is>
      </c>
      <c r="C17" s="30" t="inlineStr">
        <is>
          <t>IT - Software</t>
        </is>
      </c>
      <c r="D17" s="13" t="n">
        <v>97170</v>
      </c>
      <c r="E17" s="14" t="n">
        <v>1727.78</v>
      </c>
      <c r="F17" s="15" t="n">
        <v>0.0239</v>
      </c>
      <c r="G17" s="15" t="n"/>
    </row>
    <row r="18">
      <c r="A18" s="12" t="inlineStr">
        <is>
          <t>Zensar Technologies Ltd.</t>
        </is>
      </c>
      <c r="B18" s="30" t="inlineStr">
        <is>
          <t>INE520A01027</t>
        </is>
      </c>
      <c r="C18" s="30" t="inlineStr">
        <is>
          <t>IT - Software</t>
        </is>
      </c>
      <c r="D18" s="13" t="n">
        <v>196893</v>
      </c>
      <c r="E18" s="14" t="n">
        <v>1570.32</v>
      </c>
      <c r="F18" s="15" t="n">
        <v>0.0217</v>
      </c>
      <c r="G18" s="15" t="n"/>
    </row>
    <row r="19">
      <c r="A19" s="12" t="inlineStr">
        <is>
          <t>Tata Consultancy Services Ltd.</t>
        </is>
      </c>
      <c r="B19" s="30" t="inlineStr">
        <is>
          <t>INE467B01029</t>
        </is>
      </c>
      <c r="C19" s="30" t="inlineStr">
        <is>
          <t>IT - Software</t>
        </is>
      </c>
      <c r="D19" s="13" t="n">
        <v>50605</v>
      </c>
      <c r="E19" s="14" t="n">
        <v>1547.5</v>
      </c>
      <c r="F19" s="15" t="n">
        <v>0.0214</v>
      </c>
      <c r="G19" s="15" t="n"/>
    </row>
    <row r="20">
      <c r="A20" s="12" t="inlineStr">
        <is>
          <t>Dixon Technologies (India) Ltd.</t>
        </is>
      </c>
      <c r="B20" s="30" t="inlineStr">
        <is>
          <t>INE935N01020</t>
        </is>
      </c>
      <c r="C20" s="30" t="inlineStr">
        <is>
          <t>Consumer Durables</t>
        </is>
      </c>
      <c r="D20" s="13" t="n">
        <v>7087</v>
      </c>
      <c r="E20" s="14" t="n">
        <v>1098.06</v>
      </c>
      <c r="F20" s="15" t="n">
        <v>0.0152</v>
      </c>
      <c r="G20" s="15" t="n"/>
    </row>
    <row r="21">
      <c r="A21" s="12" t="inlineStr">
        <is>
          <t>JSW Energy Ltd.</t>
        </is>
      </c>
      <c r="B21" s="30" t="inlineStr">
        <is>
          <t>INE121E01018</t>
        </is>
      </c>
      <c r="C21" s="30" t="inlineStr">
        <is>
          <t>Power</t>
        </is>
      </c>
      <c r="D21" s="13" t="n">
        <v>207288</v>
      </c>
      <c r="E21" s="14" t="n">
        <v>1093.34</v>
      </c>
      <c r="F21" s="15" t="n">
        <v>0.0151</v>
      </c>
      <c r="G21" s="15" t="n"/>
    </row>
    <row r="22">
      <c r="A22" s="12" t="inlineStr">
        <is>
          <t>Home First Finance Company India Ltd.</t>
        </is>
      </c>
      <c r="B22" s="30" t="inlineStr">
        <is>
          <t>INE481N01025</t>
        </is>
      </c>
      <c r="C22" s="30" t="inlineStr">
        <is>
          <t>Finance</t>
        </is>
      </c>
      <c r="D22" s="13" t="n">
        <v>82768</v>
      </c>
      <c r="E22" s="14" t="n">
        <v>989.16</v>
      </c>
      <c r="F22" s="15" t="n">
        <v>0.0137</v>
      </c>
      <c r="G22" s="15" t="n"/>
    </row>
    <row r="23">
      <c r="A23" s="12" t="inlineStr">
        <is>
          <t>Larsen &amp; Toubro Ltd.</t>
        </is>
      </c>
      <c r="B23" s="30" t="inlineStr">
        <is>
          <t>INE018A01030</t>
        </is>
      </c>
      <c r="C23" s="30" t="inlineStr">
        <is>
          <t>Construction</t>
        </is>
      </c>
      <c r="D23" s="13" t="n">
        <v>22624</v>
      </c>
      <c r="E23" s="14" t="n">
        <v>911.95</v>
      </c>
      <c r="F23" s="15" t="n">
        <v>0.0126</v>
      </c>
      <c r="G23" s="15" t="n"/>
    </row>
    <row r="24">
      <c r="A24" s="12" t="inlineStr">
        <is>
          <t>Cyient Ltd.</t>
        </is>
      </c>
      <c r="B24" s="30" t="inlineStr">
        <is>
          <t>INE136B01020</t>
        </is>
      </c>
      <c r="C24" s="30" t="inlineStr">
        <is>
          <t>IT - Services</t>
        </is>
      </c>
      <c r="D24" s="13" t="n">
        <v>71684</v>
      </c>
      <c r="E24" s="14" t="n">
        <v>833.33</v>
      </c>
      <c r="F24" s="15" t="n">
        <v>0.0115</v>
      </c>
      <c r="G24" s="15" t="n"/>
    </row>
    <row r="25">
      <c r="A25" s="12" t="inlineStr">
        <is>
          <t>Teamlease Services Ltd.</t>
        </is>
      </c>
      <c r="B25" s="30" t="inlineStr">
        <is>
          <t>INE985S01024</t>
        </is>
      </c>
      <c r="C25" s="30" t="inlineStr">
        <is>
          <t>Commercial Services &amp; Supplies</t>
        </is>
      </c>
      <c r="D25" s="13" t="n">
        <v>46319</v>
      </c>
      <c r="E25" s="14" t="n">
        <v>777.79</v>
      </c>
      <c r="F25" s="15" t="n">
        <v>0.0107</v>
      </c>
      <c r="G25" s="15" t="n"/>
    </row>
    <row r="26">
      <c r="A26" s="12" t="inlineStr">
        <is>
          <t>Data Patterns (India) Ltd.</t>
        </is>
      </c>
      <c r="B26" s="30" t="inlineStr">
        <is>
          <t>INE0IX101010</t>
        </is>
      </c>
      <c r="C26" s="30" t="inlineStr">
        <is>
          <t>Aerospace &amp; Defense</t>
        </is>
      </c>
      <c r="D26" s="13" t="n">
        <v>26423</v>
      </c>
      <c r="E26" s="14" t="n">
        <v>725.05</v>
      </c>
      <c r="F26" s="15" t="n">
        <v>0.01</v>
      </c>
      <c r="G26" s="15" t="n"/>
    </row>
    <row r="27">
      <c r="A27" s="12" t="inlineStr">
        <is>
          <t>Birlasoft Ltd.</t>
        </is>
      </c>
      <c r="B27" s="30" t="inlineStr">
        <is>
          <t>INE836A01035</t>
        </is>
      </c>
      <c r="C27" s="30" t="inlineStr">
        <is>
          <t>IT - Software</t>
        </is>
      </c>
      <c r="D27" s="13" t="n">
        <v>193424</v>
      </c>
      <c r="E27" s="14" t="n">
        <v>718.76</v>
      </c>
      <c r="F27" s="15" t="n">
        <v>0.009900000000000001</v>
      </c>
      <c r="G27" s="15" t="n"/>
    </row>
    <row r="28">
      <c r="A28" s="12" t="inlineStr">
        <is>
          <t>Kaynes Technology India Ltd.</t>
        </is>
      </c>
      <c r="B28" s="30" t="inlineStr">
        <is>
          <t>INE918Z01012</t>
        </is>
      </c>
      <c r="C28" s="30" t="inlineStr">
        <is>
          <t>Industrial Manufacturing</t>
        </is>
      </c>
      <c r="D28" s="13" t="n">
        <v>9654</v>
      </c>
      <c r="E28" s="14" t="n">
        <v>647.25</v>
      </c>
      <c r="F28" s="15" t="n">
        <v>0.0089</v>
      </c>
      <c r="G28" s="15" t="n"/>
    </row>
    <row r="29">
      <c r="A29" s="12" t="inlineStr">
        <is>
          <t>Sona BLW Precision Forgings Ltd.</t>
        </is>
      </c>
      <c r="B29" s="30" t="inlineStr">
        <is>
          <t>INE073K01018</t>
        </is>
      </c>
      <c r="C29" s="30" t="inlineStr">
        <is>
          <t>Auto Components</t>
        </is>
      </c>
      <c r="D29" s="13" t="n">
        <v>129707</v>
      </c>
      <c r="E29" s="14" t="n">
        <v>613.1900000000001</v>
      </c>
      <c r="F29" s="15" t="n">
        <v>0.008500000000000001</v>
      </c>
      <c r="G29" s="15" t="n"/>
    </row>
    <row r="30">
      <c r="A30" s="12" t="inlineStr">
        <is>
          <t>Oracle Financial Services Software Ltd.</t>
        </is>
      </c>
      <c r="B30" s="30" t="inlineStr">
        <is>
          <t>INE881D01027</t>
        </is>
      </c>
      <c r="C30" s="30" t="inlineStr">
        <is>
          <t>IT - Software</t>
        </is>
      </c>
      <c r="D30" s="13" t="n">
        <v>6757</v>
      </c>
      <c r="E30" s="14" t="n">
        <v>575.36</v>
      </c>
      <c r="F30" s="15" t="n">
        <v>0.007900000000000001</v>
      </c>
      <c r="G30" s="15" t="n"/>
    </row>
    <row r="31">
      <c r="A31" s="12" t="inlineStr">
        <is>
          <t>TBO Tek Ltd.</t>
        </is>
      </c>
      <c r="B31" s="30" t="inlineStr">
        <is>
          <t>INE673O01025</t>
        </is>
      </c>
      <c r="C31" s="30" t="inlineStr">
        <is>
          <t>Leisure Services</t>
        </is>
      </c>
      <c r="D31" s="13" t="n">
        <v>33244</v>
      </c>
      <c r="E31" s="14" t="n">
        <v>493.08</v>
      </c>
      <c r="F31" s="15" t="n">
        <v>0.0068</v>
      </c>
      <c r="G31" s="15" t="n"/>
    </row>
    <row r="32">
      <c r="A32" s="12" t="inlineStr">
        <is>
          <t>Netweb Technologies India Ltd.</t>
        </is>
      </c>
      <c r="B32" s="30" t="inlineStr">
        <is>
          <t>INE0NT901020</t>
        </is>
      </c>
      <c r="C32" s="30" t="inlineStr">
        <is>
          <t>IT - Services</t>
        </is>
      </c>
      <c r="D32" s="13" t="n">
        <v>11817</v>
      </c>
      <c r="E32" s="14" t="n">
        <v>477.15</v>
      </c>
      <c r="F32" s="15" t="n">
        <v>0.0066</v>
      </c>
      <c r="G32" s="15" t="n"/>
    </row>
    <row r="33">
      <c r="A33" s="12" t="inlineStr">
        <is>
          <t>KPIT Technologies Ltd.</t>
        </is>
      </c>
      <c r="B33" s="30" t="inlineStr">
        <is>
          <t>INE04I401011</t>
        </is>
      </c>
      <c r="C33" s="30" t="inlineStr">
        <is>
          <t>IT - Software</t>
        </is>
      </c>
      <c r="D33" s="13" t="n">
        <v>38638</v>
      </c>
      <c r="E33" s="14" t="n">
        <v>450.79</v>
      </c>
      <c r="F33" s="15" t="n">
        <v>0.0062</v>
      </c>
      <c r="G33" s="15" t="n"/>
    </row>
    <row r="34">
      <c r="A34" s="12" t="inlineStr">
        <is>
          <t>ABB India Ltd.</t>
        </is>
      </c>
      <c r="B34" s="30" t="inlineStr">
        <is>
          <t>INE117A01022</t>
        </is>
      </c>
      <c r="C34" s="30" t="inlineStr">
        <is>
          <t>Electrical Equipment</t>
        </is>
      </c>
      <c r="D34" s="13" t="n">
        <v>6750</v>
      </c>
      <c r="E34" s="14" t="n">
        <v>352.35</v>
      </c>
      <c r="F34" s="15" t="n">
        <v>0.0049</v>
      </c>
      <c r="G34" s="15" t="n"/>
    </row>
    <row r="35">
      <c r="A35" s="12" t="inlineStr">
        <is>
          <t>Tata Motors Passenger Vehicles Ltd.</t>
        </is>
      </c>
      <c r="B35" s="30" t="inlineStr">
        <is>
          <t>INE155A01022</t>
        </is>
      </c>
      <c r="C35" s="30" t="inlineStr">
        <is>
          <t>Automobiles</t>
        </is>
      </c>
      <c r="D35" s="13" t="n">
        <v>35026</v>
      </c>
      <c r="E35" s="14" t="n">
        <v>143.61</v>
      </c>
      <c r="F35" s="15" t="n">
        <v>0.002</v>
      </c>
      <c r="G35" s="15" t="n"/>
    </row>
    <row r="36">
      <c r="A36" s="12" t="inlineStr">
        <is>
          <t>TML Commercial Vehicles Ltd.</t>
        </is>
      </c>
      <c r="B36" s="30" t="inlineStr">
        <is>
          <t>INE1TAE01010</t>
        </is>
      </c>
      <c r="C36" s="30" t="inlineStr">
        <is>
          <t>Agricultural, Commercial &amp; Construction Vehicles</t>
        </is>
      </c>
      <c r="D36" s="13" t="n">
        <v>35026</v>
      </c>
      <c r="E36" s="14" t="n">
        <v>91.33</v>
      </c>
      <c r="F36" s="15" t="n">
        <v>0.0013</v>
      </c>
      <c r="G36" s="15" t="n"/>
    </row>
    <row r="37">
      <c r="A37" s="16" t="inlineStr">
        <is>
          <t>Sub Total</t>
        </is>
      </c>
      <c r="B37" s="31" t="n"/>
      <c r="C37" s="31" t="n"/>
      <c r="D37" s="17" t="n"/>
      <c r="E37" s="18">
        <f>SUM(E8:E36)</f>
        <v/>
      </c>
      <c r="F37" s="19">
        <f>SUM(F8:F36)</f>
        <v/>
      </c>
      <c r="G37" s="20" t="n"/>
    </row>
    <row r="38">
      <c r="A38" s="12" t="n"/>
      <c r="B38" s="30" t="n"/>
      <c r="C38" s="30" t="n"/>
      <c r="D38" s="13" t="n"/>
      <c r="E38" s="14" t="n"/>
      <c r="F38" s="15" t="n"/>
      <c r="G38" s="15" t="n"/>
    </row>
    <row r="39">
      <c r="A39" s="12" t="n"/>
      <c r="B39" s="30" t="n"/>
      <c r="C39" s="30" t="n"/>
      <c r="D39" s="13" t="n"/>
      <c r="E39" s="14" t="n"/>
      <c r="F39" s="15" t="n"/>
      <c r="G39" s="15" t="n"/>
    </row>
    <row r="40">
      <c r="A40" s="16" t="inlineStr">
        <is>
          <t>(b) Listed / Awaiting listing on International Stock Exchanges</t>
        </is>
      </c>
      <c r="B40" s="30" t="n"/>
      <c r="C40" s="30" t="n"/>
      <c r="D40" s="13" t="n"/>
      <c r="E40" s="14" t="n"/>
      <c r="F40" s="15" t="n"/>
      <c r="G40" s="15" t="n"/>
    </row>
    <row r="41">
      <c r="A41" s="12" t="inlineStr">
        <is>
          <t>NVIDIA CORP</t>
        </is>
      </c>
      <c r="B41" s="30" t="inlineStr">
        <is>
          <t>US67066G1040</t>
        </is>
      </c>
      <c r="C41" s="30" t="inlineStr">
        <is>
          <t>IT-Hardware</t>
        </is>
      </c>
      <c r="D41" s="13" t="n">
        <v>26886</v>
      </c>
      <c r="E41" s="14" t="n">
        <v>4830.27</v>
      </c>
      <c r="F41" s="15" t="n">
        <v>0.0667</v>
      </c>
      <c r="G41" s="15" t="n"/>
    </row>
    <row r="42">
      <c r="A42" s="12" t="inlineStr">
        <is>
          <t>APPLE INC</t>
        </is>
      </c>
      <c r="B42" s="30" t="inlineStr">
        <is>
          <t>US0378331005</t>
        </is>
      </c>
      <c r="C42" s="30" t="inlineStr">
        <is>
          <t>Software Products</t>
        </is>
      </c>
      <c r="D42" s="13" t="n">
        <v>16710</v>
      </c>
      <c r="E42" s="14" t="n">
        <v>4008.45</v>
      </c>
      <c r="F42" s="15" t="n">
        <v>0.0554</v>
      </c>
      <c r="G42" s="15" t="n"/>
    </row>
    <row r="43">
      <c r="A43" s="12" t="inlineStr">
        <is>
          <t>MICROSOFT CORP</t>
        </is>
      </c>
      <c r="B43" s="30" t="inlineStr">
        <is>
          <t>US5949181045</t>
        </is>
      </c>
      <c r="C43" s="30" t="inlineStr">
        <is>
          <t>Computers Hardware &amp; Equipments</t>
        </is>
      </c>
      <c r="D43" s="13" t="n">
        <v>8477</v>
      </c>
      <c r="E43" s="14" t="n">
        <v>3894.52</v>
      </c>
      <c r="F43" s="15" t="n">
        <v>0.0538</v>
      </c>
      <c r="G43" s="15" t="n"/>
    </row>
    <row r="44">
      <c r="A44" s="12" t="inlineStr">
        <is>
          <t>BROADCOM INC</t>
        </is>
      </c>
      <c r="B44" s="30" t="inlineStr">
        <is>
          <t>US11135F1012</t>
        </is>
      </c>
      <c r="C44" s="30" t="inlineStr">
        <is>
          <t>Telecom - Equipment &amp; Accessories</t>
        </is>
      </c>
      <c r="D44" s="13" t="n">
        <v>5222</v>
      </c>
      <c r="E44" s="14" t="n">
        <v>1712.56</v>
      </c>
      <c r="F44" s="15" t="n">
        <v>0.0237</v>
      </c>
      <c r="G44" s="15" t="n"/>
    </row>
    <row r="45">
      <c r="A45" s="12" t="inlineStr">
        <is>
          <t>PALANTIR TECHNOLOGIES INC</t>
        </is>
      </c>
      <c r="B45" s="30" t="inlineStr">
        <is>
          <t>US69608A1088</t>
        </is>
      </c>
      <c r="C45" s="30" t="inlineStr">
        <is>
          <t>Computers Hardware &amp; Equipments</t>
        </is>
      </c>
      <c r="D45" s="13" t="n">
        <v>2434</v>
      </c>
      <c r="E45" s="14" t="n">
        <v>432.92</v>
      </c>
      <c r="F45" s="15" t="n">
        <v>0.006</v>
      </c>
      <c r="G45" s="15" t="n"/>
    </row>
    <row r="46">
      <c r="A46" s="12" t="inlineStr">
        <is>
          <t>ORACLE CORPORATION</t>
        </is>
      </c>
      <c r="B46" s="30" t="inlineStr">
        <is>
          <t>US68389X1054</t>
        </is>
      </c>
      <c r="C46" s="30" t="inlineStr">
        <is>
          <t>Computers Hardware &amp; Equipments</t>
        </is>
      </c>
      <c r="D46" s="13" t="n">
        <v>1846</v>
      </c>
      <c r="E46" s="14" t="n">
        <v>430.11</v>
      </c>
      <c r="F46" s="15" t="n">
        <v>0.0059</v>
      </c>
      <c r="G46" s="15" t="n"/>
    </row>
    <row r="47">
      <c r="A47" s="12" t="inlineStr">
        <is>
          <t>ADVANCED MICRO DEVICES INC</t>
        </is>
      </c>
      <c r="B47" s="30" t="inlineStr">
        <is>
          <t>US0079031078</t>
        </is>
      </c>
      <c r="C47" s="30" t="inlineStr">
        <is>
          <t>Software Products</t>
        </is>
      </c>
      <c r="D47" s="13" t="n">
        <v>1835</v>
      </c>
      <c r="E47" s="14" t="n">
        <v>416.99</v>
      </c>
      <c r="F47" s="15" t="n">
        <v>0.0058</v>
      </c>
      <c r="G47" s="15" t="n"/>
    </row>
    <row r="48">
      <c r="A48" s="12" t="inlineStr">
        <is>
          <t>IBM</t>
        </is>
      </c>
      <c r="B48" s="30" t="inlineStr">
        <is>
          <t>US4592001014</t>
        </is>
      </c>
      <c r="C48" s="30" t="inlineStr">
        <is>
          <t>Computers - Software &amp; Consulting</t>
        </is>
      </c>
      <c r="D48" s="13" t="n">
        <v>1043</v>
      </c>
      <c r="E48" s="14" t="n">
        <v>284.47</v>
      </c>
      <c r="F48" s="15" t="n">
        <v>0.0039</v>
      </c>
      <c r="G48" s="15" t="n"/>
    </row>
    <row r="49">
      <c r="A49" s="12" t="inlineStr">
        <is>
          <t>CISCO SYSTEMS INC</t>
        </is>
      </c>
      <c r="B49" s="30" t="inlineStr">
        <is>
          <t>US17275R1023</t>
        </is>
      </c>
      <c r="C49" s="30" t="inlineStr">
        <is>
          <t>Telecom - Equipment &amp; Accessories</t>
        </is>
      </c>
      <c r="D49" s="13" t="n">
        <v>4149</v>
      </c>
      <c r="E49" s="14" t="n">
        <v>269.13</v>
      </c>
      <c r="F49" s="15" t="n">
        <v>0.0037</v>
      </c>
      <c r="G49" s="15" t="n"/>
    </row>
    <row r="50">
      <c r="A50" s="12" t="inlineStr">
        <is>
          <t>MICRON TECHNOLOGY INC</t>
        </is>
      </c>
      <c r="B50" s="30" t="inlineStr">
        <is>
          <t>US5951121038</t>
        </is>
      </c>
      <c r="C50" s="30" t="inlineStr">
        <is>
          <t>Computers Hardware &amp; Equipments</t>
        </is>
      </c>
      <c r="D50" s="13" t="n">
        <v>1261</v>
      </c>
      <c r="E50" s="14" t="n">
        <v>250.36</v>
      </c>
      <c r="F50" s="15" t="n">
        <v>0.0035</v>
      </c>
      <c r="G50" s="15" t="n"/>
    </row>
    <row r="51">
      <c r="A51" s="12" t="inlineStr">
        <is>
          <t>SALESFORCE INC</t>
        </is>
      </c>
      <c r="B51" s="30" t="inlineStr">
        <is>
          <t>US79466L3024</t>
        </is>
      </c>
      <c r="C51" s="30" t="inlineStr">
        <is>
          <t>Computers Hardware &amp; Equipments</t>
        </is>
      </c>
      <c r="D51" s="13" t="n">
        <v>1046</v>
      </c>
      <c r="E51" s="14" t="n">
        <v>241.67</v>
      </c>
      <c r="F51" s="15" t="n">
        <v>0.0033</v>
      </c>
      <c r="G51" s="15" t="n"/>
    </row>
    <row r="52">
      <c r="A52" s="12" t="inlineStr">
        <is>
          <t>LAM RESEARCH CORPORATION</t>
        </is>
      </c>
      <c r="B52" s="30" t="inlineStr">
        <is>
          <t>US5128073062</t>
        </is>
      </c>
      <c r="C52" s="30" t="inlineStr">
        <is>
          <t>Computers Hardware &amp; Equipments</t>
        </is>
      </c>
      <c r="D52" s="13" t="n">
        <v>1474</v>
      </c>
      <c r="E52" s="14" t="n">
        <v>205.93</v>
      </c>
      <c r="F52" s="15" t="n">
        <v>0.0028</v>
      </c>
      <c r="G52" s="15" t="n"/>
    </row>
    <row r="53">
      <c r="A53" s="12" t="inlineStr">
        <is>
          <t>QUALCOMM INC</t>
        </is>
      </c>
      <c r="B53" s="30" t="inlineStr">
        <is>
          <t>US7475251036</t>
        </is>
      </c>
      <c r="C53" s="30" t="inlineStr">
        <is>
          <t>Computers Hardware &amp; Equipments</t>
        </is>
      </c>
      <c r="D53" s="13" t="n">
        <v>1269</v>
      </c>
      <c r="E53" s="14" t="n">
        <v>203.68</v>
      </c>
      <c r="F53" s="15" t="n">
        <v>0.0028</v>
      </c>
      <c r="G53" s="15" t="n"/>
    </row>
    <row r="54">
      <c r="A54" s="12" t="inlineStr">
        <is>
          <t>APPLIED MATERIALS INC</t>
        </is>
      </c>
      <c r="B54" s="30" t="inlineStr">
        <is>
          <t>US0382221051</t>
        </is>
      </c>
      <c r="C54" s="30" t="inlineStr">
        <is>
          <t>Software Products</t>
        </is>
      </c>
      <c r="D54" s="13" t="n">
        <v>936</v>
      </c>
      <c r="E54" s="14" t="n">
        <v>193.58</v>
      </c>
      <c r="F54" s="15" t="n">
        <v>0.0027</v>
      </c>
      <c r="G54" s="15" t="n"/>
    </row>
    <row r="55">
      <c r="A55" s="12" t="inlineStr">
        <is>
          <t>SERVICENOW INC.</t>
        </is>
      </c>
      <c r="B55" s="30" t="inlineStr">
        <is>
          <t>US81762P1021</t>
        </is>
      </c>
      <c r="C55" s="30" t="inlineStr">
        <is>
          <t>Computers - Software &amp; Consulting</t>
        </is>
      </c>
      <c r="D55" s="13" t="n">
        <v>234</v>
      </c>
      <c r="E55" s="14" t="n">
        <v>190.86</v>
      </c>
      <c r="F55" s="15" t="n">
        <v>0.0026</v>
      </c>
      <c r="G55" s="15" t="n"/>
    </row>
    <row r="56">
      <c r="A56" s="12" t="inlineStr">
        <is>
          <t>INTUIT INC</t>
        </is>
      </c>
      <c r="B56" s="30" t="inlineStr">
        <is>
          <t>US4612021034</t>
        </is>
      </c>
      <c r="C56" s="30" t="inlineStr">
        <is>
          <t>Computers - Software &amp; Consulting</t>
        </is>
      </c>
      <c r="D56" s="13" t="n">
        <v>311</v>
      </c>
      <c r="E56" s="14" t="n">
        <v>184.2</v>
      </c>
      <c r="F56" s="15" t="n">
        <v>0.0025</v>
      </c>
      <c r="G56" s="15" t="n"/>
    </row>
    <row r="57">
      <c r="A57" s="12" t="inlineStr">
        <is>
          <t>INTEL CORP</t>
        </is>
      </c>
      <c r="B57" s="30" t="inlineStr">
        <is>
          <t>US4581401001</t>
        </is>
      </c>
      <c r="C57" s="30" t="inlineStr">
        <is>
          <t>Computers - Software &amp; Consulting</t>
        </is>
      </c>
      <c r="D57" s="13" t="n">
        <v>4877</v>
      </c>
      <c r="E57" s="14" t="n">
        <v>173.04</v>
      </c>
      <c r="F57" s="15" t="n">
        <v>0.0024</v>
      </c>
      <c r="G57" s="15" t="n"/>
    </row>
    <row r="58">
      <c r="A58" s="12" t="inlineStr">
        <is>
          <t>AMPHENOL CORP</t>
        </is>
      </c>
      <c r="B58" s="30" t="inlineStr">
        <is>
          <t>US0320951017</t>
        </is>
      </c>
      <c r="C58" s="30" t="inlineStr">
        <is>
          <t>Software Products</t>
        </is>
      </c>
      <c r="D58" s="13" t="n">
        <v>1366</v>
      </c>
      <c r="E58" s="14" t="n">
        <v>168.88</v>
      </c>
      <c r="F58" s="15" t="n">
        <v>0.0023</v>
      </c>
      <c r="G58" s="15" t="n"/>
    </row>
    <row r="59">
      <c r="A59" s="12" t="inlineStr">
        <is>
          <t>KLA CORP</t>
        </is>
      </c>
      <c r="B59" s="30" t="inlineStr">
        <is>
          <t>US4824801009</t>
        </is>
      </c>
      <c r="C59" s="30" t="inlineStr">
        <is>
          <t>Computers Hardware &amp; Equipments</t>
        </is>
      </c>
      <c r="D59" s="13" t="n">
        <v>152</v>
      </c>
      <c r="E59" s="14" t="n">
        <v>163.01</v>
      </c>
      <c r="F59" s="15" t="n">
        <v>0.0023</v>
      </c>
      <c r="G59" s="15" t="n"/>
    </row>
    <row r="60">
      <c r="A60" s="12" t="inlineStr">
        <is>
          <t>ACCENTURE PLC</t>
        </is>
      </c>
      <c r="B60" s="30" t="inlineStr">
        <is>
          <t>IE00B4BNMY34</t>
        </is>
      </c>
      <c r="C60" s="30" t="inlineStr">
        <is>
          <t>Software Products</t>
        </is>
      </c>
      <c r="D60" s="13" t="n">
        <v>714</v>
      </c>
      <c r="E60" s="14" t="n">
        <v>158.44</v>
      </c>
      <c r="F60" s="15" t="n">
        <v>0.0022</v>
      </c>
      <c r="G60" s="15" t="n"/>
    </row>
    <row r="61">
      <c r="A61" s="12" t="inlineStr">
        <is>
          <t>ARISTA NETWORKS INC.</t>
        </is>
      </c>
      <c r="B61" s="30" t="inlineStr">
        <is>
          <t>US0404132054</t>
        </is>
      </c>
      <c r="C61" s="30" t="inlineStr">
        <is>
          <t>Software Products</t>
        </is>
      </c>
      <c r="D61" s="13" t="n">
        <v>1119</v>
      </c>
      <c r="E61" s="14" t="n">
        <v>156.56</v>
      </c>
      <c r="F61" s="15" t="n">
        <v>0.0022</v>
      </c>
      <c r="G61" s="15" t="n"/>
    </row>
    <row r="62">
      <c r="A62" s="12" t="inlineStr">
        <is>
          <t>ADOBE INC</t>
        </is>
      </c>
      <c r="B62" s="30" t="inlineStr">
        <is>
          <t>US00724F1012</t>
        </is>
      </c>
      <c r="C62" s="30" t="inlineStr">
        <is>
          <t>Software Products</t>
        </is>
      </c>
      <c r="D62" s="13" t="n">
        <v>501</v>
      </c>
      <c r="E62" s="14" t="n">
        <v>151.27</v>
      </c>
      <c r="F62" s="15" t="n">
        <v>0.0021</v>
      </c>
      <c r="G62" s="15" t="n"/>
    </row>
    <row r="63">
      <c r="A63" s="12" t="inlineStr">
        <is>
          <t>TEXAS INSTRUMENTS INC</t>
        </is>
      </c>
      <c r="B63" s="30" t="inlineStr">
        <is>
          <t>US8825081040</t>
        </is>
      </c>
      <c r="C63" s="30" t="inlineStr">
        <is>
          <t>Computers Hardware &amp; Equipments</t>
        </is>
      </c>
      <c r="D63" s="13" t="n">
        <v>1040</v>
      </c>
      <c r="E63" s="14" t="n">
        <v>148.98</v>
      </c>
      <c r="F63" s="15" t="n">
        <v>0.0021</v>
      </c>
      <c r="G63" s="15" t="n"/>
    </row>
    <row r="64">
      <c r="A64" s="12" t="inlineStr">
        <is>
          <t>PALO ALTO NETWORKS INC</t>
        </is>
      </c>
      <c r="B64" s="30" t="inlineStr">
        <is>
          <t>US6974351057</t>
        </is>
      </c>
      <c r="C64" s="30" t="inlineStr">
        <is>
          <t>Computers Hardware &amp; Equipments</t>
        </is>
      </c>
      <c r="D64" s="13" t="n">
        <v>735</v>
      </c>
      <c r="E64" s="14" t="n">
        <v>143.62</v>
      </c>
      <c r="F64" s="15" t="n">
        <v>0.002</v>
      </c>
      <c r="G64" s="15" t="n"/>
    </row>
    <row r="65">
      <c r="A65" s="12" t="inlineStr">
        <is>
          <t>CROWDSTRIKE HOLDINGS INC</t>
        </is>
      </c>
      <c r="B65" s="30" t="inlineStr">
        <is>
          <t>US22788C1053</t>
        </is>
      </c>
      <c r="C65" s="30" t="inlineStr">
        <is>
          <t>Computers Hardware &amp; Equipments</t>
        </is>
      </c>
      <c r="D65" s="13" t="n">
        <v>274</v>
      </c>
      <c r="E65" s="14" t="n">
        <v>132.01</v>
      </c>
      <c r="F65" s="15" t="n">
        <v>0.0018</v>
      </c>
      <c r="G65" s="15" t="n"/>
    </row>
    <row r="66">
      <c r="A66" s="12" t="inlineStr">
        <is>
          <t>ANALOG DEVICES INC</t>
        </is>
      </c>
      <c r="B66" s="30" t="inlineStr">
        <is>
          <t>US0326541051</t>
        </is>
      </c>
      <c r="C66" s="30" t="inlineStr">
        <is>
          <t>Software Products</t>
        </is>
      </c>
      <c r="D66" s="13" t="n">
        <v>563</v>
      </c>
      <c r="E66" s="14" t="n">
        <v>116.95</v>
      </c>
      <c r="F66" s="15" t="n">
        <v>0.0016</v>
      </c>
      <c r="G66" s="15" t="n"/>
    </row>
    <row r="67">
      <c r="A67" s="12" t="inlineStr">
        <is>
          <t>DELL TECHNOLOGIES INC</t>
        </is>
      </c>
      <c r="B67" s="30" t="inlineStr">
        <is>
          <t>US24703L2025</t>
        </is>
      </c>
      <c r="C67" s="30" t="inlineStr">
        <is>
          <t>Software Products</t>
        </is>
      </c>
      <c r="D67" s="13" t="n">
        <v>746</v>
      </c>
      <c r="E67" s="14" t="n">
        <v>107.23</v>
      </c>
      <c r="F67" s="15" t="n">
        <v>0.0015</v>
      </c>
      <c r="G67" s="15" t="n"/>
    </row>
    <row r="68">
      <c r="A68" s="12" t="inlineStr">
        <is>
          <t>CADENCE DESIGN SYS INC</t>
        </is>
      </c>
      <c r="B68" s="30" t="inlineStr">
        <is>
          <t>US1273871087</t>
        </is>
      </c>
      <c r="C68" s="30" t="inlineStr">
        <is>
          <t>Telecom - Equipment &amp; Accessories</t>
        </is>
      </c>
      <c r="D68" s="13" t="n">
        <v>309</v>
      </c>
      <c r="E68" s="14" t="n">
        <v>92.84999999999999</v>
      </c>
      <c r="F68" s="15" t="n">
        <v>0.0013</v>
      </c>
      <c r="G68" s="15" t="n"/>
    </row>
    <row r="69">
      <c r="A69" s="12" t="inlineStr">
        <is>
          <t>SYNOPSYS INC</t>
        </is>
      </c>
      <c r="B69" s="30" t="inlineStr">
        <is>
          <t>US8716071076</t>
        </is>
      </c>
      <c r="C69" s="30" t="inlineStr">
        <is>
          <t>Computers - Software &amp; Consulting</t>
        </is>
      </c>
      <c r="D69" s="13" t="n">
        <v>207</v>
      </c>
      <c r="E69" s="14" t="n">
        <v>83.34999999999999</v>
      </c>
      <c r="F69" s="15" t="n">
        <v>0.0012</v>
      </c>
      <c r="G69" s="15" t="n"/>
    </row>
    <row r="70">
      <c r="A70" s="12" t="inlineStr">
        <is>
          <t>TE CONNECTIVITY PLC</t>
        </is>
      </c>
      <c r="B70" s="30" t="inlineStr">
        <is>
          <t>IE000IVNQZ81</t>
        </is>
      </c>
      <c r="C70" s="30" t="inlineStr">
        <is>
          <t>Computers - Software &amp; Consulting</t>
        </is>
      </c>
      <c r="D70" s="13" t="n">
        <v>345</v>
      </c>
      <c r="E70" s="14" t="n">
        <v>75.61</v>
      </c>
      <c r="F70" s="15" t="n">
        <v>0.001</v>
      </c>
      <c r="G70" s="15" t="n"/>
    </row>
    <row r="71">
      <c r="A71" s="12" t="inlineStr">
        <is>
          <t>CORNING INC</t>
        </is>
      </c>
      <c r="B71" s="30" t="inlineStr">
        <is>
          <t>US2193501051</t>
        </is>
      </c>
      <c r="C71" s="30" t="inlineStr">
        <is>
          <t>Computers Hardware &amp; Equipments</t>
        </is>
      </c>
      <c r="D71" s="13" t="n">
        <v>885</v>
      </c>
      <c r="E71" s="14" t="n">
        <v>69.95</v>
      </c>
      <c r="F71" s="15" t="n">
        <v>0.001</v>
      </c>
      <c r="G71" s="15" t="n"/>
    </row>
    <row r="72">
      <c r="A72" s="12" t="inlineStr">
        <is>
          <t>MOTOROLA SOLUTIONS INC</t>
        </is>
      </c>
      <c r="B72" s="30" t="inlineStr">
        <is>
          <t>US6200763075</t>
        </is>
      </c>
      <c r="C72" s="30" t="inlineStr">
        <is>
          <t>Computers Hardware &amp; Equipments</t>
        </is>
      </c>
      <c r="D72" s="13" t="n">
        <v>189</v>
      </c>
      <c r="E72" s="14" t="n">
        <v>68.2</v>
      </c>
      <c r="F72" s="15" t="n">
        <v>0.0009</v>
      </c>
      <c r="G72" s="15" t="n"/>
    </row>
    <row r="73">
      <c r="A73" s="12" t="inlineStr">
        <is>
          <t>AUTODESK INC</t>
        </is>
      </c>
      <c r="B73" s="30" t="inlineStr">
        <is>
          <t>US0527691069</t>
        </is>
      </c>
      <c r="C73" s="30" t="inlineStr">
        <is>
          <t>Software Products</t>
        </is>
      </c>
      <c r="D73" s="13" t="n">
        <v>245</v>
      </c>
      <c r="E73" s="14" t="n">
        <v>65.5</v>
      </c>
      <c r="F73" s="15" t="n">
        <v>0.0009</v>
      </c>
      <c r="G73" s="15" t="n"/>
    </row>
    <row r="74">
      <c r="A74" s="12" t="inlineStr">
        <is>
          <t>FORTINET INC</t>
        </is>
      </c>
      <c r="B74" s="30" t="inlineStr">
        <is>
          <t>US34959E1091</t>
        </is>
      </c>
      <c r="C74" s="30" t="inlineStr">
        <is>
          <t>Computers Hardware &amp; Equipments</t>
        </is>
      </c>
      <c r="D74" s="13" t="n">
        <v>719</v>
      </c>
      <c r="E74" s="14" t="n">
        <v>55.14</v>
      </c>
      <c r="F74" s="15" t="n">
        <v>0.0008</v>
      </c>
      <c r="G74" s="15" t="n"/>
    </row>
    <row r="75">
      <c r="A75" s="12" t="inlineStr">
        <is>
          <t>NXP SEMICONDUCTORS NV</t>
        </is>
      </c>
      <c r="B75" s="30" t="inlineStr">
        <is>
          <t>NL0009538784</t>
        </is>
      </c>
      <c r="C75" s="30" t="inlineStr">
        <is>
          <t>Computers Hardware &amp; Equipments</t>
        </is>
      </c>
      <c r="D75" s="13" t="n">
        <v>278</v>
      </c>
      <c r="E75" s="14" t="n">
        <v>51.58</v>
      </c>
      <c r="F75" s="15" t="n">
        <v>0.0007</v>
      </c>
      <c r="G75" s="15" t="n"/>
    </row>
    <row r="76">
      <c r="A76" s="12" t="inlineStr">
        <is>
          <t>ROPER TECHNOLOGIES INC</t>
        </is>
      </c>
      <c r="B76" s="30" t="inlineStr">
        <is>
          <t>US7766961061</t>
        </is>
      </c>
      <c r="C76" s="30" t="inlineStr">
        <is>
          <t>Computers Hardware &amp; Equipments</t>
        </is>
      </c>
      <c r="D76" s="13" t="n">
        <v>121</v>
      </c>
      <c r="E76" s="14" t="n">
        <v>47.9</v>
      </c>
      <c r="F76" s="15" t="n">
        <v>0.0007</v>
      </c>
      <c r="G76" s="15" t="n"/>
    </row>
    <row r="77">
      <c r="A77" s="12" t="inlineStr">
        <is>
          <t>MONOLITHIC POWER SYSTEM INC</t>
        </is>
      </c>
      <c r="B77" s="30" t="inlineStr">
        <is>
          <t>US6098391054</t>
        </is>
      </c>
      <c r="C77" s="30" t="inlineStr">
        <is>
          <t>Computers Hardware &amp; Equipments</t>
        </is>
      </c>
      <c r="D77" s="13" t="n">
        <v>53</v>
      </c>
      <c r="E77" s="14" t="n">
        <v>47.26</v>
      </c>
      <c r="F77" s="15" t="n">
        <v>0.0007</v>
      </c>
      <c r="G77" s="15" t="n"/>
    </row>
    <row r="78">
      <c r="A78" s="12" t="inlineStr">
        <is>
          <t>FAIR ISAAC CORP</t>
        </is>
      </c>
      <c r="B78" s="30" t="inlineStr">
        <is>
          <t>US3032501047</t>
        </is>
      </c>
      <c r="C78" s="30" t="inlineStr">
        <is>
          <t>Computers Hardware &amp; Equipments</t>
        </is>
      </c>
      <c r="D78" s="13" t="n">
        <v>28</v>
      </c>
      <c r="E78" s="14" t="n">
        <v>41.23</v>
      </c>
      <c r="F78" s="15" t="n">
        <v>0.0005999999999999999</v>
      </c>
      <c r="G78" s="15" t="n"/>
    </row>
    <row r="79">
      <c r="A79" s="12" t="inlineStr">
        <is>
          <t>COGNIZANT TECH SOLUTIONS</t>
        </is>
      </c>
      <c r="B79" s="30" t="inlineStr">
        <is>
          <t>US1924461023</t>
        </is>
      </c>
      <c r="C79" s="30" t="inlineStr">
        <is>
          <t>Telecom - Equipment &amp; Accessories</t>
        </is>
      </c>
      <c r="D79" s="13" t="n">
        <v>562</v>
      </c>
      <c r="E79" s="14" t="n">
        <v>36.34</v>
      </c>
      <c r="F79" s="15" t="n">
        <v>0.0005</v>
      </c>
      <c r="G79" s="15" t="n"/>
    </row>
    <row r="80">
      <c r="A80" s="12" t="inlineStr">
        <is>
          <t>MICROCHIP TECHNOLOGY INC</t>
        </is>
      </c>
      <c r="B80" s="30" t="inlineStr">
        <is>
          <t>US5950171042</t>
        </is>
      </c>
      <c r="C80" s="30" t="inlineStr">
        <is>
          <t>Computers Hardware &amp; Equipments</t>
        </is>
      </c>
      <c r="D80" s="13" t="n">
        <v>599</v>
      </c>
      <c r="E80" s="14" t="n">
        <v>33.17</v>
      </c>
      <c r="F80" s="15" t="n">
        <v>0.0005</v>
      </c>
      <c r="G80" s="15" t="n"/>
    </row>
    <row r="81">
      <c r="A81" s="12" t="inlineStr">
        <is>
          <t>HEWLETT PACKARD ENTERPRISE CO</t>
        </is>
      </c>
      <c r="B81" s="30" t="inlineStr">
        <is>
          <t>US42824C1099</t>
        </is>
      </c>
      <c r="C81" s="30" t="inlineStr">
        <is>
          <t>IT Enabled Services</t>
        </is>
      </c>
      <c r="D81" s="13" t="n">
        <v>1473</v>
      </c>
      <c r="E81" s="14" t="n">
        <v>31.91</v>
      </c>
      <c r="F81" s="15" t="n">
        <v>0.0004</v>
      </c>
      <c r="G81" s="15" t="n"/>
    </row>
    <row r="82">
      <c r="A82" s="12" t="inlineStr">
        <is>
          <t>KEYSIGHT TECHNOLOGIES INC</t>
        </is>
      </c>
      <c r="B82" s="30" t="inlineStr">
        <is>
          <t>US49338L1035</t>
        </is>
      </c>
      <c r="C82" s="30" t="inlineStr">
        <is>
          <t>Computers Hardware &amp; Equipments</t>
        </is>
      </c>
      <c r="D82" s="13" t="n">
        <v>196</v>
      </c>
      <c r="E82" s="14" t="n">
        <v>31.82</v>
      </c>
      <c r="F82" s="15" t="n">
        <v>0.0004</v>
      </c>
      <c r="G82" s="15" t="n"/>
    </row>
    <row r="83">
      <c r="A83" s="12" t="inlineStr">
        <is>
          <t>FIRST SOLAR INC</t>
        </is>
      </c>
      <c r="B83" s="30" t="inlineStr">
        <is>
          <t>US3364331070</t>
        </is>
      </c>
      <c r="C83" s="30" t="inlineStr">
        <is>
          <t>Computers Hardware &amp; Equipments</t>
        </is>
      </c>
      <c r="D83" s="13" t="n">
        <v>115</v>
      </c>
      <c r="E83" s="14" t="n">
        <v>27.24</v>
      </c>
      <c r="F83" s="15" t="n">
        <v>0.0004</v>
      </c>
      <c r="G83" s="15" t="n"/>
    </row>
    <row r="84">
      <c r="A84" s="12" t="inlineStr">
        <is>
          <t>HP INC</t>
        </is>
      </c>
      <c r="B84" s="30" t="inlineStr">
        <is>
          <t>US40434L1052</t>
        </is>
      </c>
      <c r="C84" s="30" t="inlineStr">
        <is>
          <t>Computers - Software &amp; Consulting</t>
        </is>
      </c>
      <c r="D84" s="13" t="n">
        <v>1082</v>
      </c>
      <c r="E84" s="14" t="n">
        <v>26.56</v>
      </c>
      <c r="F84" s="15" t="n">
        <v>0.0004</v>
      </c>
      <c r="G84" s="15" t="n"/>
    </row>
    <row r="85">
      <c r="A85" s="12" t="inlineStr">
        <is>
          <t>NETAPP INC</t>
        </is>
      </c>
      <c r="B85" s="30" t="inlineStr">
        <is>
          <t>US64110D1046</t>
        </is>
      </c>
      <c r="C85" s="30" t="inlineStr">
        <is>
          <t>Computers Hardware &amp; Equipments</t>
        </is>
      </c>
      <c r="D85" s="13" t="n">
        <v>232</v>
      </c>
      <c r="E85" s="14" t="n">
        <v>24.24</v>
      </c>
      <c r="F85" s="15" t="n">
        <v>0.0003</v>
      </c>
      <c r="G85" s="15" t="n"/>
    </row>
    <row r="86">
      <c r="A86" s="12" t="inlineStr">
        <is>
          <t>ON SEMICONDUCTOR CORPORATION</t>
        </is>
      </c>
      <c r="B86" s="30" t="inlineStr">
        <is>
          <t>US6821891057</t>
        </is>
      </c>
      <c r="C86" s="30" t="inlineStr">
        <is>
          <t>Computers Hardware &amp; Equipments</t>
        </is>
      </c>
      <c r="D86" s="13" t="n">
        <v>485</v>
      </c>
      <c r="E86" s="14" t="n">
        <v>21.55</v>
      </c>
      <c r="F86" s="15" t="n">
        <v>0.0003</v>
      </c>
      <c r="G86" s="15" t="n"/>
    </row>
    <row r="87">
      <c r="A87" s="12" t="inlineStr">
        <is>
          <t>CDW CORP/DE</t>
        </is>
      </c>
      <c r="B87" s="30" t="inlineStr">
        <is>
          <t>US12514G1085</t>
        </is>
      </c>
      <c r="C87" s="30" t="inlineStr">
        <is>
          <t>Telecom - Equipment &amp; Accessories</t>
        </is>
      </c>
      <c r="D87" s="13" t="n">
        <v>151</v>
      </c>
      <c r="E87" s="14" t="n">
        <v>21.35</v>
      </c>
      <c r="F87" s="15" t="n">
        <v>0.0003</v>
      </c>
      <c r="G87" s="15" t="n"/>
    </row>
    <row r="88">
      <c r="A88" s="12" t="inlineStr">
        <is>
          <t>TYLER TECHNOLOGIES INC.</t>
        </is>
      </c>
      <c r="B88" s="30" t="inlineStr">
        <is>
          <t>US9022521051</t>
        </is>
      </c>
      <c r="C88" s="30" t="inlineStr">
        <is>
          <t>Computers Hardware &amp; Equipments</t>
        </is>
      </c>
      <c r="D88" s="13" t="n">
        <v>49</v>
      </c>
      <c r="E88" s="14" t="n">
        <v>20.71</v>
      </c>
      <c r="F88" s="15" t="n">
        <v>0.0003</v>
      </c>
      <c r="G88" s="15" t="n"/>
    </row>
    <row r="89">
      <c r="A89" s="12" t="inlineStr">
        <is>
          <t>GARTNER INC</t>
        </is>
      </c>
      <c r="B89" s="30" t="inlineStr">
        <is>
          <t>US3666511072</t>
        </is>
      </c>
      <c r="C89" s="30" t="inlineStr">
        <is>
          <t>Computers Hardware &amp; Equipments</t>
        </is>
      </c>
      <c r="D89" s="13" t="n">
        <v>84</v>
      </c>
      <c r="E89" s="14" t="n">
        <v>18.51</v>
      </c>
      <c r="F89" s="15" t="n">
        <v>0.0003</v>
      </c>
      <c r="G89" s="15" t="n"/>
    </row>
    <row r="90">
      <c r="A90" s="16" t="inlineStr">
        <is>
          <t>Sub Total</t>
        </is>
      </c>
      <c r="B90" s="31" t="n"/>
      <c r="C90" s="31" t="n"/>
      <c r="D90" s="17" t="n"/>
      <c r="E90" s="18" t="n">
        <v>20361.66</v>
      </c>
      <c r="F90" s="19" t="n">
        <v>0.2815</v>
      </c>
      <c r="G90" s="20" t="n"/>
    </row>
    <row r="91">
      <c r="A91" s="12" t="n"/>
      <c r="B91" s="30" t="n"/>
      <c r="C91" s="30" t="n"/>
      <c r="D91" s="13" t="n"/>
      <c r="E91" s="14" t="n"/>
      <c r="F91" s="15" t="n"/>
      <c r="G91" s="15" t="n"/>
    </row>
    <row r="92">
      <c r="A92" s="21" t="inlineStr">
        <is>
          <t>TOTAL</t>
        </is>
      </c>
      <c r="B92" s="32" t="n"/>
      <c r="C92" s="32" t="n"/>
      <c r="D92" s="22" t="n"/>
      <c r="E92" s="18" t="n">
        <v>69808.38</v>
      </c>
      <c r="F92" s="19" t="n">
        <v>0.9645</v>
      </c>
      <c r="G92" s="20" t="n"/>
    </row>
    <row r="93">
      <c r="A93" s="12" t="n"/>
      <c r="B93" s="30" t="n"/>
      <c r="C93" s="30" t="n"/>
      <c r="D93" s="13" t="n"/>
      <c r="E93" s="14" t="n"/>
      <c r="F93" s="15" t="n"/>
      <c r="G93" s="15" t="n"/>
    </row>
    <row r="94">
      <c r="A94" s="12" t="n"/>
      <c r="B94" s="30" t="n"/>
      <c r="C94" s="30" t="n"/>
      <c r="D94" s="13" t="n"/>
      <c r="E94" s="14" t="n"/>
      <c r="F94" s="15" t="n"/>
      <c r="G94" s="15" t="n"/>
    </row>
    <row r="95">
      <c r="A95" s="16" t="inlineStr">
        <is>
          <t>TREPS / Reverse Repo</t>
        </is>
      </c>
      <c r="B95" s="30" t="n"/>
      <c r="C95" s="30" t="n"/>
      <c r="D95" s="13" t="n"/>
      <c r="E95" s="14" t="n"/>
      <c r="F95" s="15" t="n"/>
      <c r="G95" s="15" t="n"/>
    </row>
    <row r="96">
      <c r="A96" s="12" t="inlineStr">
        <is>
          <t>Clearing Corporation of India Ltd.</t>
        </is>
      </c>
      <c r="B96" s="30" t="n"/>
      <c r="C96" s="30" t="n"/>
      <c r="D96" s="13" t="n"/>
      <c r="E96" s="14" t="n">
        <v>2594.81</v>
      </c>
      <c r="F96" s="15" t="n">
        <v>0.0358</v>
      </c>
      <c r="G96" s="15" t="n">
        <v>0.05596</v>
      </c>
    </row>
    <row r="97">
      <c r="A97" s="16" t="inlineStr">
        <is>
          <t>Sub Total</t>
        </is>
      </c>
      <c r="B97" s="31" t="n"/>
      <c r="C97" s="31" t="n"/>
      <c r="D97" s="17" t="n"/>
      <c r="E97" s="18" t="n">
        <v>2594.81</v>
      </c>
      <c r="F97" s="19" t="n">
        <v>0.0358</v>
      </c>
      <c r="G97" s="20" t="n"/>
    </row>
    <row r="98">
      <c r="A98" s="12" t="n"/>
      <c r="B98" s="30" t="n"/>
      <c r="C98" s="30" t="n"/>
      <c r="D98" s="13" t="n"/>
      <c r="E98" s="14" t="n"/>
      <c r="F98" s="15" t="n"/>
      <c r="G98" s="15" t="n"/>
    </row>
    <row r="99">
      <c r="A99" s="21" t="inlineStr">
        <is>
          <t>TOTAL</t>
        </is>
      </c>
      <c r="B99" s="32" t="n"/>
      <c r="C99" s="32" t="n"/>
      <c r="D99" s="22" t="n"/>
      <c r="E99" s="18" t="n">
        <v>2594.81</v>
      </c>
      <c r="F99" s="19" t="n">
        <v>0.0358</v>
      </c>
      <c r="G99" s="20" t="n"/>
    </row>
    <row r="100">
      <c r="A100" s="12" t="inlineStr">
        <is>
          <t>Accrued Interest</t>
        </is>
      </c>
      <c r="B100" s="30" t="n"/>
      <c r="C100" s="30" t="n"/>
      <c r="D100" s="13" t="n"/>
      <c r="E100" s="14" t="n">
        <v>0.3978229</v>
      </c>
      <c r="F100" s="15" t="n">
        <v>5e-06</v>
      </c>
      <c r="G100" s="15" t="n"/>
    </row>
    <row r="101">
      <c r="A101" s="12" t="inlineStr">
        <is>
          <t>Net Receivables/(Payables)</t>
        </is>
      </c>
      <c r="B101" s="30" t="n"/>
      <c r="C101" s="30" t="n"/>
      <c r="D101" s="13" t="n"/>
      <c r="E101" s="14" t="n">
        <v>8.172177100000001</v>
      </c>
      <c r="F101" s="24" t="n">
        <v>-0.000305</v>
      </c>
      <c r="G101" s="15" t="n">
        <v>0.05596</v>
      </c>
    </row>
    <row r="102">
      <c r="A102" s="25" t="inlineStr">
        <is>
          <t>GRAND TOTAL</t>
        </is>
      </c>
      <c r="B102" s="33" t="n"/>
      <c r="C102" s="33" t="n"/>
      <c r="D102" s="26" t="n"/>
      <c r="E102" s="27" t="n">
        <v>72411.75999999999</v>
      </c>
      <c r="F102" s="28" t="n">
        <v>1</v>
      </c>
      <c r="G102" s="28" t="n"/>
    </row>
    <row r="107">
      <c r="A107" s="80" t="inlineStr">
        <is>
          <t>Notes:</t>
        </is>
      </c>
    </row>
    <row r="108">
      <c r="A108" s="48" t="inlineStr">
        <is>
          <t>1. Security in default beyond its maturiy date</t>
        </is>
      </c>
      <c r="B108" s="34" t="inlineStr">
        <is>
          <t>NIL</t>
        </is>
      </c>
    </row>
    <row r="109">
      <c r="A109" t="inlineStr">
        <is>
          <t>2. NAV at the beginning of the period (Rs. per unit)</t>
        </is>
      </c>
    </row>
    <row r="110">
      <c r="A110" t="inlineStr">
        <is>
          <t>Plan /option (Face Value 10)</t>
        </is>
      </c>
      <c r="B110" t="inlineStr">
        <is>
          <t>As on</t>
        </is>
      </c>
      <c r="C110" t="inlineStr">
        <is>
          <t>As on</t>
        </is>
      </c>
    </row>
    <row r="111">
      <c r="B111" s="49" t="n">
        <v>45930</v>
      </c>
      <c r="C111" s="49" t="n">
        <v>45961</v>
      </c>
    </row>
    <row r="112">
      <c r="A112" t="inlineStr">
        <is>
          <t>Direct Plan  Growth Option</t>
        </is>
      </c>
      <c r="B112" t="n">
        <v>11.9234</v>
      </c>
      <c r="C112" t="n">
        <v>12.6166</v>
      </c>
    </row>
    <row r="113">
      <c r="A113" t="inlineStr">
        <is>
          <t>Direct Plan IDCW Option</t>
        </is>
      </c>
      <c r="B113" t="n">
        <v>11.9234</v>
      </c>
      <c r="C113" t="n">
        <v>12.6166</v>
      </c>
    </row>
    <row r="114">
      <c r="A114" t="inlineStr">
        <is>
          <t>Regular Plan  Growth Option</t>
        </is>
      </c>
      <c r="B114" t="n">
        <v>11.602</v>
      </c>
      <c r="C114" t="n">
        <v>12.2589</v>
      </c>
    </row>
    <row r="115">
      <c r="A115" t="inlineStr">
        <is>
          <t>Regular Plan IDCW Option</t>
        </is>
      </c>
      <c r="B115" t="n">
        <v>11.602</v>
      </c>
      <c r="C115" t="n">
        <v>12.2589</v>
      </c>
    </row>
    <row r="117">
      <c r="A117" t="inlineStr">
        <is>
          <t xml:space="preserve">3. Total Dividend (Net) declared during the month </t>
        </is>
      </c>
      <c r="B117" s="34" t="inlineStr">
        <is>
          <t>NIL</t>
        </is>
      </c>
    </row>
    <row r="118">
      <c r="A118" t="inlineStr">
        <is>
          <t>4. Bonus was declared during the month</t>
        </is>
      </c>
      <c r="B118" s="34" t="inlineStr">
        <is>
          <t>NIL</t>
        </is>
      </c>
    </row>
    <row r="119" ht="29" customHeight="1">
      <c r="A119" s="48" t="inlineStr">
        <is>
          <t>5. Investment in Repo of Corporate Debt Securities during the month ended October 31, 2025</t>
        </is>
      </c>
      <c r="B119" s="34" t="inlineStr">
        <is>
          <t>NIL</t>
        </is>
      </c>
    </row>
    <row r="120" ht="29" customHeight="1">
      <c r="A120" s="48" t="inlineStr">
        <is>
          <t>6. Investment in foreign securities/ADRs/GDRs at the end of the month</t>
        </is>
      </c>
      <c r="B120" s="51" t="n">
        <v>20361.6537244</v>
      </c>
    </row>
    <row r="121">
      <c r="A121" t="inlineStr">
        <is>
          <t>7. Portfolio Turnover Ratio</t>
        </is>
      </c>
      <c r="B121" s="51" t="n">
        <v>0.081</v>
      </c>
    </row>
    <row r="122" ht="43.5" customHeight="1">
      <c r="A122" s="48" t="inlineStr">
        <is>
          <t>7. Total gross exposure to derivative instruments (excluding reversed positions) at the end of the month (Rs. in Lakhs)</t>
        </is>
      </c>
      <c r="B122" s="34" t="inlineStr">
        <is>
          <t>NIL</t>
        </is>
      </c>
    </row>
    <row r="123">
      <c r="B123" s="34" t="n"/>
    </row>
    <row r="124" ht="29" customHeight="1">
      <c r="A124" s="48" t="inlineStr">
        <is>
          <t>8. Margin Deposits includes Margin money placed on derivatives other than margin money placed with bank</t>
        </is>
      </c>
      <c r="B124" s="34" t="inlineStr">
        <is>
          <t>NIL</t>
        </is>
      </c>
    </row>
    <row r="125" ht="29" customHeight="1">
      <c r="A125" s="48" t="inlineStr">
        <is>
          <t>9. Value of investment made by other schemes under same management (Rs. In Lakhs)</t>
        </is>
      </c>
      <c r="B125" t="n">
        <v>1414.32</v>
      </c>
    </row>
    <row r="126" ht="29" customHeight="1">
      <c r="A126" s="48" t="inlineStr">
        <is>
          <t>10. Number of instance of deviation In valuation of securities</t>
        </is>
      </c>
      <c r="B126" s="34" t="inlineStr">
        <is>
          <t>NIL</t>
        </is>
      </c>
    </row>
    <row r="127" ht="29" customHeight="1">
      <c r="A127" s="48" t="inlineStr">
        <is>
          <t>11. Total value and percentage of illiquid equity shares / securities</t>
        </is>
      </c>
      <c r="B127" s="34" t="inlineStr">
        <is>
          <t>NIL</t>
        </is>
      </c>
    </row>
    <row r="129" ht="70" customHeight="1">
      <c r="A129" s="82" t="inlineStr">
        <is>
          <t>Scheme Name</t>
        </is>
      </c>
      <c r="B129" s="82" t="inlineStr">
        <is>
          <t>Risk- O - Meter</t>
        </is>
      </c>
      <c r="C129" s="82" t="inlineStr">
        <is>
          <t>Benchmark of the Scheme</t>
        </is>
      </c>
      <c r="D129" s="82" t="inlineStr">
        <is>
          <t>Benchmark Risk-o-meter</t>
        </is>
      </c>
    </row>
    <row r="130" ht="70" customHeight="1">
      <c r="A130" s="82" t="inlineStr">
        <is>
          <t>Edelweiss Technology Fund</t>
        </is>
      </c>
      <c r="B130" s="82" t="n"/>
      <c r="C130" s="82" t="inlineStr">
        <is>
          <t>BSE Teck TRI</t>
        </is>
      </c>
      <c r="D130" s="82" t="n"/>
      <c r="E13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7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1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 EUROPE DYNAMIC EQUITY OFF-SHORE FUND AS ON OCTOBER 31, 2025</t>
        </is>
      </c>
    </row>
    <row r="2" ht="19.5" customHeight="1">
      <c r="A2" s="81" t="inlineStr">
        <is>
          <t>(An open ended fund of fund scheme investing in JPMorgan Funds – Europe Dynamic Fund)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6" t="inlineStr">
        <is>
          <t>Foreign Securities and/or Overseas ETFs</t>
        </is>
      </c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International  Mutual Fund Units</t>
        </is>
      </c>
      <c r="B8" s="31" t="n"/>
      <c r="C8" s="31" t="n"/>
      <c r="D8" s="17" t="n"/>
      <c r="E8" s="41" t="n"/>
      <c r="F8" s="20" t="n"/>
      <c r="G8" s="20" t="n"/>
    </row>
    <row r="9">
      <c r="A9" s="12" t="inlineStr">
        <is>
          <t>JPMORGAN F-EUROPE DYNAM-I-A</t>
        </is>
      </c>
      <c r="B9" s="30" t="inlineStr">
        <is>
          <t>LU0248045857</t>
        </is>
      </c>
      <c r="C9" s="30" t="n"/>
      <c r="D9" s="13" t="n">
        <v>288265.126</v>
      </c>
      <c r="E9" s="14" t="n">
        <v>16657.46</v>
      </c>
      <c r="F9" s="15" t="n">
        <v>0.967</v>
      </c>
      <c r="G9" s="15" t="n"/>
    </row>
    <row r="10">
      <c r="A10" s="16" t="inlineStr">
        <is>
          <t>Sub Total</t>
        </is>
      </c>
      <c r="B10" s="31" t="n"/>
      <c r="C10" s="31" t="n"/>
      <c r="D10" s="17" t="n"/>
      <c r="E10" s="18" t="n">
        <v>16657.46</v>
      </c>
      <c r="F10" s="19" t="n">
        <v>0.967</v>
      </c>
      <c r="G10" s="20" t="n"/>
    </row>
    <row r="11">
      <c r="A11" s="12" t="n"/>
      <c r="B11" s="30" t="n"/>
      <c r="C11" s="30" t="n"/>
      <c r="D11" s="13" t="n"/>
      <c r="E11" s="14" t="n"/>
      <c r="F11" s="15" t="n"/>
      <c r="G11" s="15" t="n"/>
    </row>
    <row r="12">
      <c r="A12" s="21" t="inlineStr">
        <is>
          <t>TOTAL</t>
        </is>
      </c>
      <c r="B12" s="32" t="n"/>
      <c r="C12" s="32" t="n"/>
      <c r="D12" s="22" t="n"/>
      <c r="E12" s="18" t="n">
        <v>16657.46</v>
      </c>
      <c r="F12" s="19" t="n">
        <v>0.967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16" t="inlineStr">
        <is>
          <t>TREPS / Reverse Repo</t>
        </is>
      </c>
      <c r="B14" s="30" t="n"/>
      <c r="C14" s="30" t="n"/>
      <c r="D14" s="13" t="n"/>
      <c r="E14" s="14" t="n"/>
      <c r="F14" s="15" t="n"/>
      <c r="G14" s="15" t="n"/>
    </row>
    <row r="15">
      <c r="A15" s="12" t="inlineStr">
        <is>
          <t>Clearing Corporation of India Ltd.</t>
        </is>
      </c>
      <c r="B15" s="30" t="n"/>
      <c r="C15" s="30" t="n"/>
      <c r="D15" s="13" t="n"/>
      <c r="E15" s="14" t="n">
        <v>631.71</v>
      </c>
      <c r="F15" s="15" t="n">
        <v>0.0367</v>
      </c>
      <c r="G15" s="15" t="n">
        <v>0.05596</v>
      </c>
    </row>
    <row r="16">
      <c r="A16" s="16" t="inlineStr">
        <is>
          <t>Sub Total</t>
        </is>
      </c>
      <c r="B16" s="31" t="n"/>
      <c r="C16" s="31" t="n"/>
      <c r="D16" s="17" t="n"/>
      <c r="E16" s="18" t="n">
        <v>631.71</v>
      </c>
      <c r="F16" s="19" t="n">
        <v>0.0367</v>
      </c>
      <c r="G16" s="20" t="n"/>
    </row>
    <row r="17">
      <c r="A17" s="12" t="n"/>
      <c r="B17" s="30" t="n"/>
      <c r="C17" s="30" t="n"/>
      <c r="D17" s="13" t="n"/>
      <c r="E17" s="14" t="n"/>
      <c r="F17" s="15" t="n"/>
      <c r="G17" s="15" t="n"/>
    </row>
    <row r="18">
      <c r="A18" s="21" t="inlineStr">
        <is>
          <t>TOTAL</t>
        </is>
      </c>
      <c r="B18" s="32" t="n"/>
      <c r="C18" s="32" t="n"/>
      <c r="D18" s="22" t="n"/>
      <c r="E18" s="18" t="n">
        <v>631.71</v>
      </c>
      <c r="F18" s="19" t="n">
        <v>0.0367</v>
      </c>
      <c r="G18" s="20" t="n"/>
    </row>
    <row r="19">
      <c r="A19" s="12" t="inlineStr">
        <is>
          <t>Accrued Interest</t>
        </is>
      </c>
      <c r="B19" s="30" t="n"/>
      <c r="C19" s="30" t="n"/>
      <c r="D19" s="13" t="n"/>
      <c r="E19" s="14" t="n">
        <v>0.0968506</v>
      </c>
      <c r="F19" s="15" t="n">
        <v>5e-06</v>
      </c>
      <c r="G19" s="15" t="n"/>
    </row>
    <row r="20">
      <c r="A20" s="12" t="inlineStr">
        <is>
          <t>Net Receivables/(Payables)</t>
        </is>
      </c>
      <c r="B20" s="30" t="n"/>
      <c r="C20" s="30" t="n"/>
      <c r="D20" s="13" t="n"/>
      <c r="E20" s="23" t="n">
        <v>-63.8968506</v>
      </c>
      <c r="F20" s="24" t="n">
        <v>-0.003705</v>
      </c>
      <c r="G20" s="15" t="n">
        <v>0.05596</v>
      </c>
    </row>
    <row r="21">
      <c r="A21" s="25" t="inlineStr">
        <is>
          <t>GRAND TOTAL</t>
        </is>
      </c>
      <c r="B21" s="33" t="n"/>
      <c r="C21" s="33" t="n"/>
      <c r="D21" s="26" t="n"/>
      <c r="E21" s="27" t="n">
        <v>17225.37</v>
      </c>
      <c r="F21" s="28" t="n">
        <v>1</v>
      </c>
      <c r="G21" s="28" t="n"/>
    </row>
    <row r="26">
      <c r="A26" s="80" t="inlineStr">
        <is>
          <t>Notes:</t>
        </is>
      </c>
    </row>
    <row r="27">
      <c r="A27" s="48" t="inlineStr">
        <is>
          <t>1. Security in default beyond its maturiy date</t>
        </is>
      </c>
      <c r="B27" s="34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45930</v>
      </c>
      <c r="C30" s="49" t="n">
        <v>45961</v>
      </c>
    </row>
    <row r="31">
      <c r="A31" t="inlineStr">
        <is>
          <t>Direct Plan Growth Option</t>
        </is>
      </c>
      <c r="B31" t="n">
        <v>28.0334</v>
      </c>
      <c r="C31" t="n">
        <v>28.4887</v>
      </c>
    </row>
    <row r="32">
      <c r="A32" t="inlineStr">
        <is>
          <t>Regular Plan Growth Option</t>
        </is>
      </c>
      <c r="B32" t="n">
        <v>25.3662</v>
      </c>
      <c r="C32" t="n">
        <v>25.7599</v>
      </c>
    </row>
    <row r="34">
      <c r="A34" t="inlineStr">
        <is>
          <t xml:space="preserve">3. Total Dividend (Net) declared during the month </t>
        </is>
      </c>
      <c r="B34" s="34" t="inlineStr">
        <is>
          <t>NIL</t>
        </is>
      </c>
    </row>
    <row r="35">
      <c r="A35" t="inlineStr">
        <is>
          <t>4. Bonus was declared during the month</t>
        </is>
      </c>
      <c r="B35" s="34" t="inlineStr">
        <is>
          <t>NIL</t>
        </is>
      </c>
    </row>
    <row r="36" ht="29" customHeight="1">
      <c r="A36" s="48" t="inlineStr">
        <is>
          <t>5. Investment in Repo of Corporate Debt Securities during the month ended October 31, 2025</t>
        </is>
      </c>
      <c r="B36" s="34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1" t="n">
        <v>16657.4574919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4" t="inlineStr">
        <is>
          <t>NIL</t>
        </is>
      </c>
    </row>
    <row r="39">
      <c r="B39" s="34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4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4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4" t="inlineStr">
        <is>
          <t>NIL</t>
        </is>
      </c>
    </row>
    <row r="45" ht="70" customHeight="1">
      <c r="A45" s="82" t="inlineStr">
        <is>
          <t>Scheme Name</t>
        </is>
      </c>
      <c r="B45" s="82" t="inlineStr">
        <is>
          <t>Risk- O - Meter</t>
        </is>
      </c>
      <c r="C45" s="82" t="inlineStr">
        <is>
          <t>Benchmark of the Scheme</t>
        </is>
      </c>
      <c r="D45" s="82" t="inlineStr">
        <is>
          <t>Benchmark Risk-o-meter</t>
        </is>
      </c>
    </row>
    <row r="46" ht="70" customHeight="1">
      <c r="A46" s="82" t="inlineStr">
        <is>
          <t>Edelweiss Europe Dynamic Equity Off-Shore Fund</t>
        </is>
      </c>
      <c r="B46" s="82" t="n"/>
      <c r="C46" s="82" t="inlineStr">
        <is>
          <t>MSCI Europe Index (Total Return Net)</t>
        </is>
      </c>
      <c r="D46" s="82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G304"/>
  <sheetViews>
    <sheetView showGridLines="0" workbookViewId="0">
      <pane ySplit="4" topLeftCell="A26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NIFTY LARGE MID CAP 250 INDEX FUND AS ON OCTOBER 31, 2025</t>
        </is>
      </c>
    </row>
    <row r="2" ht="19.5" customHeight="1">
      <c r="A2" s="81" t="inlineStr">
        <is>
          <t>(An Open-ended Equity Scheme replicating Nifty LargeMidcap 250 Index)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6" t="inlineStr">
        <is>
          <t>Equity &amp; Equity related</t>
        </is>
      </c>
      <c r="B6" s="30" t="n"/>
      <c r="C6" s="30" t="n"/>
      <c r="D6" s="13" t="n"/>
      <c r="E6" s="14" t="n"/>
      <c r="F6" s="15" t="n"/>
      <c r="G6" s="15" t="n"/>
    </row>
    <row r="7">
      <c r="A7" s="16" t="inlineStr">
        <is>
          <t>(a)Listed / Awaiting listing on Stock Exchanges</t>
        </is>
      </c>
      <c r="B7" s="30" t="n"/>
      <c r="C7" s="30" t="n"/>
      <c r="D7" s="13" t="n"/>
      <c r="E7" s="14" t="n"/>
      <c r="F7" s="15" t="n"/>
      <c r="G7" s="15" t="n"/>
    </row>
    <row r="8">
      <c r="A8" s="12" t="inlineStr">
        <is>
          <t>HDFC Bank Ltd.</t>
        </is>
      </c>
      <c r="B8" s="30" t="inlineStr">
        <is>
          <t>INE040A01034</t>
        </is>
      </c>
      <c r="C8" s="30" t="inlineStr">
        <is>
          <t>Banks</t>
        </is>
      </c>
      <c r="D8" s="13" t="n">
        <v>168192</v>
      </c>
      <c r="E8" s="14" t="n">
        <v>1660.56</v>
      </c>
      <c r="F8" s="15" t="n">
        <v>0.0533</v>
      </c>
      <c r="G8" s="15" t="n"/>
    </row>
    <row r="9">
      <c r="A9" s="12" t="inlineStr">
        <is>
          <t>Reliance Industries Ltd.</t>
        </is>
      </c>
      <c r="B9" s="30" t="inlineStr">
        <is>
          <t>INE002A01018</t>
        </is>
      </c>
      <c r="C9" s="30" t="inlineStr">
        <is>
          <t>Petroleum Products</t>
        </is>
      </c>
      <c r="D9" s="13" t="n">
        <v>74550</v>
      </c>
      <c r="E9" s="14" t="n">
        <v>1108.11</v>
      </c>
      <c r="F9" s="15" t="n">
        <v>0.0356</v>
      </c>
      <c r="G9" s="15" t="n"/>
    </row>
    <row r="10">
      <c r="A10" s="12" t="inlineStr">
        <is>
          <t>ICICI Bank Ltd.</t>
        </is>
      </c>
      <c r="B10" s="30" t="inlineStr">
        <is>
          <t>INE090A01021</t>
        </is>
      </c>
      <c r="C10" s="30" t="inlineStr">
        <is>
          <t>Banks</t>
        </is>
      </c>
      <c r="D10" s="13" t="n">
        <v>78584</v>
      </c>
      <c r="E10" s="14" t="n">
        <v>1057.19</v>
      </c>
      <c r="F10" s="15" t="n">
        <v>0.034</v>
      </c>
      <c r="G10" s="15" t="n"/>
    </row>
    <row r="11">
      <c r="A11" s="12" t="inlineStr">
        <is>
          <t>Bharti Airtel Ltd.</t>
        </is>
      </c>
      <c r="B11" s="30" t="inlineStr">
        <is>
          <t>INE397D01024</t>
        </is>
      </c>
      <c r="C11" s="30" t="inlineStr">
        <is>
          <t>Telecom - Services</t>
        </is>
      </c>
      <c r="D11" s="13" t="n">
        <v>30015</v>
      </c>
      <c r="E11" s="14" t="n">
        <v>616.66</v>
      </c>
      <c r="F11" s="15" t="n">
        <v>0.0198</v>
      </c>
      <c r="G11" s="15" t="n"/>
    </row>
    <row r="12">
      <c r="A12" s="12" t="inlineStr">
        <is>
          <t>Infosys Ltd.</t>
        </is>
      </c>
      <c r="B12" s="30" t="inlineStr">
        <is>
          <t>INE009A01021</t>
        </is>
      </c>
      <c r="C12" s="30" t="inlineStr">
        <is>
          <t>IT - Software</t>
        </is>
      </c>
      <c r="D12" s="13" t="n">
        <v>39674</v>
      </c>
      <c r="E12" s="14" t="n">
        <v>588.09</v>
      </c>
      <c r="F12" s="15" t="n">
        <v>0.0189</v>
      </c>
      <c r="G12" s="15" t="n"/>
    </row>
    <row r="13">
      <c r="A13" s="12" t="inlineStr">
        <is>
          <t>Larsen &amp; Toubro Ltd.</t>
        </is>
      </c>
      <c r="B13" s="30" t="inlineStr">
        <is>
          <t>INE018A01030</t>
        </is>
      </c>
      <c r="C13" s="30" t="inlineStr">
        <is>
          <t>Construction</t>
        </is>
      </c>
      <c r="D13" s="13" t="n">
        <v>12933</v>
      </c>
      <c r="E13" s="14" t="n">
        <v>521.3200000000001</v>
      </c>
      <c r="F13" s="15" t="n">
        <v>0.0167</v>
      </c>
      <c r="G13" s="15" t="n"/>
    </row>
    <row r="14">
      <c r="A14" s="12" t="inlineStr">
        <is>
          <t>ITC Ltd.</t>
        </is>
      </c>
      <c r="B14" s="30" t="inlineStr">
        <is>
          <t>INE154A01025</t>
        </is>
      </c>
      <c r="C14" s="30" t="inlineStr">
        <is>
          <t>Diversified FMCG</t>
        </is>
      </c>
      <c r="D14" s="13" t="n">
        <v>106100</v>
      </c>
      <c r="E14" s="14" t="n">
        <v>445.99</v>
      </c>
      <c r="F14" s="15" t="n">
        <v>0.0143</v>
      </c>
      <c r="G14" s="15" t="n"/>
    </row>
    <row r="15">
      <c r="A15" s="12" t="inlineStr">
        <is>
          <t>State Bank of India</t>
        </is>
      </c>
      <c r="B15" s="30" t="inlineStr">
        <is>
          <t>INE062A01020</t>
        </is>
      </c>
      <c r="C15" s="30" t="inlineStr">
        <is>
          <t>Banks</t>
        </is>
      </c>
      <c r="D15" s="13" t="n">
        <v>45691</v>
      </c>
      <c r="E15" s="14" t="n">
        <v>428.12</v>
      </c>
      <c r="F15" s="15" t="n">
        <v>0.0138</v>
      </c>
      <c r="G15" s="15" t="n"/>
    </row>
    <row r="16">
      <c r="A16" s="12" t="inlineStr">
        <is>
          <t>BSE Ltd.</t>
        </is>
      </c>
      <c r="B16" s="30" t="inlineStr">
        <is>
          <t>INE118H01025</t>
        </is>
      </c>
      <c r="C16" s="30" t="inlineStr">
        <is>
          <t>Capital Markets</t>
        </is>
      </c>
      <c r="D16" s="13" t="n">
        <v>16834</v>
      </c>
      <c r="E16" s="14" t="n">
        <v>417.31</v>
      </c>
      <c r="F16" s="15" t="n">
        <v>0.0134</v>
      </c>
      <c r="G16" s="15" t="n"/>
    </row>
    <row r="17">
      <c r="A17" s="12" t="inlineStr">
        <is>
          <t>Axis Bank Ltd.</t>
        </is>
      </c>
      <c r="B17" s="30" t="inlineStr">
        <is>
          <t>INE238A01034</t>
        </is>
      </c>
      <c r="C17" s="30" t="inlineStr">
        <is>
          <t>Banks</t>
        </is>
      </c>
      <c r="D17" s="13" t="n">
        <v>31537</v>
      </c>
      <c r="E17" s="14" t="n">
        <v>388.79</v>
      </c>
      <c r="F17" s="15" t="n">
        <v>0.0125</v>
      </c>
      <c r="G17" s="15" t="n"/>
    </row>
    <row r="18">
      <c r="A18" s="12" t="inlineStr">
        <is>
          <t>Tata Consultancy Services Ltd.</t>
        </is>
      </c>
      <c r="B18" s="30" t="inlineStr">
        <is>
          <t>INE467B01029</t>
        </is>
      </c>
      <c r="C18" s="30" t="inlineStr">
        <is>
          <t>IT - Software</t>
        </is>
      </c>
      <c r="D18" s="13" t="n">
        <v>11247</v>
      </c>
      <c r="E18" s="14" t="n">
        <v>343.93</v>
      </c>
      <c r="F18" s="15" t="n">
        <v>0.011</v>
      </c>
      <c r="G18" s="15" t="n"/>
    </row>
    <row r="19">
      <c r="A19" s="12" t="inlineStr">
        <is>
          <t>Kotak Mahindra Bank Ltd.</t>
        </is>
      </c>
      <c r="B19" s="30" t="inlineStr">
        <is>
          <t>INE237A01028</t>
        </is>
      </c>
      <c r="C19" s="30" t="inlineStr">
        <is>
          <t>Banks</t>
        </is>
      </c>
      <c r="D19" s="13" t="n">
        <v>16195</v>
      </c>
      <c r="E19" s="14" t="n">
        <v>340.45</v>
      </c>
      <c r="F19" s="15" t="n">
        <v>0.0109</v>
      </c>
      <c r="G19" s="15" t="n"/>
    </row>
    <row r="20">
      <c r="A20" s="12" t="inlineStr">
        <is>
          <t>Mahindra &amp; Mahindra Ltd.</t>
        </is>
      </c>
      <c r="B20" s="30" t="inlineStr">
        <is>
          <t>INE101A01026</t>
        </is>
      </c>
      <c r="C20" s="30" t="inlineStr">
        <is>
          <t>Automobiles</t>
        </is>
      </c>
      <c r="D20" s="13" t="n">
        <v>9759</v>
      </c>
      <c r="E20" s="14" t="n">
        <v>340.32</v>
      </c>
      <c r="F20" s="15" t="n">
        <v>0.0109</v>
      </c>
      <c r="G20" s="15" t="n"/>
    </row>
    <row r="21">
      <c r="A21" s="12" t="inlineStr">
        <is>
          <t>Bajaj Finance Ltd.</t>
        </is>
      </c>
      <c r="B21" s="30" t="inlineStr">
        <is>
          <t>INE296A01032</t>
        </is>
      </c>
      <c r="C21" s="30" t="inlineStr">
        <is>
          <t>Finance</t>
        </is>
      </c>
      <c r="D21" s="13" t="n">
        <v>29299</v>
      </c>
      <c r="E21" s="14" t="n">
        <v>305.53</v>
      </c>
      <c r="F21" s="15" t="n">
        <v>0.0098</v>
      </c>
      <c r="G21" s="15" t="n"/>
    </row>
    <row r="22">
      <c r="A22" s="12" t="inlineStr">
        <is>
          <t>Hero MotoCorp Ltd.</t>
        </is>
      </c>
      <c r="B22" s="30" t="inlineStr">
        <is>
          <t>INE158A01026</t>
        </is>
      </c>
      <c r="C22" s="30" t="inlineStr">
        <is>
          <t>Automobiles</t>
        </is>
      </c>
      <c r="D22" s="13" t="n">
        <v>5351</v>
      </c>
      <c r="E22" s="14" t="n">
        <v>296.66</v>
      </c>
      <c r="F22" s="15" t="n">
        <v>0.0095</v>
      </c>
      <c r="G22" s="15" t="n"/>
    </row>
    <row r="23">
      <c r="A23" s="12" t="inlineStr">
        <is>
          <t>Suzlon Energy Ltd.</t>
        </is>
      </c>
      <c r="B23" s="30" t="inlineStr">
        <is>
          <t>INE040H01021</t>
        </is>
      </c>
      <c r="C23" s="30" t="inlineStr">
        <is>
          <t>Electrical Equipment</t>
        </is>
      </c>
      <c r="D23" s="13" t="n">
        <v>500001</v>
      </c>
      <c r="E23" s="14" t="n">
        <v>296.5</v>
      </c>
      <c r="F23" s="15" t="n">
        <v>0.0095</v>
      </c>
      <c r="G23" s="15" t="n"/>
    </row>
    <row r="24">
      <c r="A24" s="12" t="inlineStr">
        <is>
          <t>Dixon Technologies (India) Ltd.</t>
        </is>
      </c>
      <c r="B24" s="30" t="inlineStr">
        <is>
          <t>INE935N01020</t>
        </is>
      </c>
      <c r="C24" s="30" t="inlineStr">
        <is>
          <t>Consumer Durables</t>
        </is>
      </c>
      <c r="D24" s="13" t="n">
        <v>1690</v>
      </c>
      <c r="E24" s="14" t="n">
        <v>261.85</v>
      </c>
      <c r="F24" s="15" t="n">
        <v>0.008399999999999999</v>
      </c>
      <c r="G24" s="15" t="n"/>
    </row>
    <row r="25">
      <c r="A25" s="12" t="inlineStr">
        <is>
          <t>Persistent Systems Ltd.</t>
        </is>
      </c>
      <c r="B25" s="30" t="inlineStr">
        <is>
          <t>INE262H01021</t>
        </is>
      </c>
      <c r="C25" s="30" t="inlineStr">
        <is>
          <t>IT - Software</t>
        </is>
      </c>
      <c r="D25" s="13" t="n">
        <v>4423</v>
      </c>
      <c r="E25" s="14" t="n">
        <v>261.69</v>
      </c>
      <c r="F25" s="15" t="n">
        <v>0.008399999999999999</v>
      </c>
      <c r="G25" s="15" t="n"/>
    </row>
    <row r="26">
      <c r="A26" s="12" t="inlineStr">
        <is>
          <t>PB Fintech Ltd.</t>
        </is>
      </c>
      <c r="B26" s="30" t="inlineStr">
        <is>
          <t>INE417T01026</t>
        </is>
      </c>
      <c r="C26" s="30" t="inlineStr">
        <is>
          <t>Financial Technology (Fintech)</t>
        </is>
      </c>
      <c r="D26" s="13" t="n">
        <v>13901</v>
      </c>
      <c r="E26" s="14" t="n">
        <v>248.19</v>
      </c>
      <c r="F26" s="15" t="n">
        <v>0.008</v>
      </c>
      <c r="G26" s="15" t="n"/>
    </row>
    <row r="27">
      <c r="A27" s="12" t="inlineStr">
        <is>
          <t>Coforge Ltd.</t>
        </is>
      </c>
      <c r="B27" s="30" t="inlineStr">
        <is>
          <t>INE591G01025</t>
        </is>
      </c>
      <c r="C27" s="30" t="inlineStr">
        <is>
          <t>IT - Software</t>
        </is>
      </c>
      <c r="D27" s="13" t="n">
        <v>13780</v>
      </c>
      <c r="E27" s="14" t="n">
        <v>245.02</v>
      </c>
      <c r="F27" s="15" t="n">
        <v>0.007900000000000001</v>
      </c>
      <c r="G27" s="15" t="n"/>
    </row>
    <row r="28">
      <c r="A28" s="12" t="inlineStr">
        <is>
          <t>Eternal Ltd.</t>
        </is>
      </c>
      <c r="B28" s="30" t="inlineStr">
        <is>
          <t>INE758T01015</t>
        </is>
      </c>
      <c r="C28" s="30" t="inlineStr">
        <is>
          <t>Retailing</t>
        </is>
      </c>
      <c r="D28" s="13" t="n">
        <v>76681</v>
      </c>
      <c r="E28" s="14" t="n">
        <v>243.65</v>
      </c>
      <c r="F28" s="15" t="n">
        <v>0.0078</v>
      </c>
      <c r="G28" s="15" t="n"/>
    </row>
    <row r="29">
      <c r="A29" s="12" t="inlineStr">
        <is>
          <t>Cummins India Ltd.</t>
        </is>
      </c>
      <c r="B29" s="30" t="inlineStr">
        <is>
          <t>INE298A01020</t>
        </is>
      </c>
      <c r="C29" s="30" t="inlineStr">
        <is>
          <t>Industrial Products</t>
        </is>
      </c>
      <c r="D29" s="13" t="n">
        <v>5570</v>
      </c>
      <c r="E29" s="14" t="n">
        <v>241.97</v>
      </c>
      <c r="F29" s="15" t="n">
        <v>0.0078</v>
      </c>
      <c r="G29" s="15" t="n"/>
    </row>
    <row r="30">
      <c r="A30" s="12" t="inlineStr">
        <is>
          <t>Hindustan Unilever Ltd.</t>
        </is>
      </c>
      <c r="B30" s="30" t="inlineStr">
        <is>
          <t>INE030A01027</t>
        </is>
      </c>
      <c r="C30" s="30" t="inlineStr">
        <is>
          <t>Diversified FMCG</t>
        </is>
      </c>
      <c r="D30" s="13" t="n">
        <v>9773</v>
      </c>
      <c r="E30" s="14" t="n">
        <v>240.95</v>
      </c>
      <c r="F30" s="15" t="n">
        <v>0.0077</v>
      </c>
      <c r="G30" s="15" t="n"/>
    </row>
    <row r="31">
      <c r="A31" s="12" t="inlineStr">
        <is>
          <t>The Federal Bank Ltd.</t>
        </is>
      </c>
      <c r="B31" s="30" t="inlineStr">
        <is>
          <t>INE171A01029</t>
        </is>
      </c>
      <c r="C31" s="30" t="inlineStr">
        <is>
          <t>Banks</t>
        </is>
      </c>
      <c r="D31" s="13" t="n">
        <v>101325</v>
      </c>
      <c r="E31" s="14" t="n">
        <v>239.75</v>
      </c>
      <c r="F31" s="15" t="n">
        <v>0.0077</v>
      </c>
      <c r="G31" s="15" t="n"/>
    </row>
    <row r="32">
      <c r="A32" s="12" t="inlineStr">
        <is>
          <t>Maruti Suzuki India Ltd.</t>
        </is>
      </c>
      <c r="B32" s="30" t="inlineStr">
        <is>
          <t>INE585B01010</t>
        </is>
      </c>
      <c r="C32" s="30" t="inlineStr">
        <is>
          <t>Automobiles</t>
        </is>
      </c>
      <c r="D32" s="13" t="n">
        <v>1445</v>
      </c>
      <c r="E32" s="14" t="n">
        <v>233.89</v>
      </c>
      <c r="F32" s="15" t="n">
        <v>0.0075</v>
      </c>
      <c r="G32" s="15" t="n"/>
    </row>
    <row r="33">
      <c r="A33" s="12" t="inlineStr">
        <is>
          <t>HDFC Asset Management Company Ltd.</t>
        </is>
      </c>
      <c r="B33" s="30" t="inlineStr">
        <is>
          <t>INE127D01025</t>
        </is>
      </c>
      <c r="C33" s="30" t="inlineStr">
        <is>
          <t>Capital Markets</t>
        </is>
      </c>
      <c r="D33" s="13" t="n">
        <v>4190</v>
      </c>
      <c r="E33" s="14" t="n">
        <v>225.38</v>
      </c>
      <c r="F33" s="15" t="n">
        <v>0.0072</v>
      </c>
      <c r="G33" s="15" t="n"/>
    </row>
    <row r="34">
      <c r="A34" s="12" t="inlineStr">
        <is>
          <t>IDFC First Bank Ltd.</t>
        </is>
      </c>
      <c r="B34" s="30" t="inlineStr">
        <is>
          <t>INE092T01019</t>
        </is>
      </c>
      <c r="C34" s="30" t="inlineStr">
        <is>
          <t>Banks</t>
        </is>
      </c>
      <c r="D34" s="13" t="n">
        <v>272612</v>
      </c>
      <c r="E34" s="14" t="n">
        <v>222.91</v>
      </c>
      <c r="F34" s="15" t="n">
        <v>0.0072</v>
      </c>
      <c r="G34" s="15" t="n"/>
    </row>
    <row r="35">
      <c r="A35" s="12" t="inlineStr">
        <is>
          <t>Fortis Healthcare Ltd.</t>
        </is>
      </c>
      <c r="B35" s="30" t="inlineStr">
        <is>
          <t>INE061F01013</t>
        </is>
      </c>
      <c r="C35" s="30" t="inlineStr">
        <is>
          <t>Healthcare Services</t>
        </is>
      </c>
      <c r="D35" s="13" t="n">
        <v>21481</v>
      </c>
      <c r="E35" s="14" t="n">
        <v>219.76</v>
      </c>
      <c r="F35" s="15" t="n">
        <v>0.0071</v>
      </c>
      <c r="G35" s="15" t="n"/>
    </row>
    <row r="36">
      <c r="A36" s="12" t="inlineStr">
        <is>
          <t>IndusInd Bank Ltd.</t>
        </is>
      </c>
      <c r="B36" s="30" t="inlineStr">
        <is>
          <t>INE095A01012</t>
        </is>
      </c>
      <c r="C36" s="30" t="inlineStr">
        <is>
          <t>Banks</t>
        </is>
      </c>
      <c r="D36" s="13" t="n">
        <v>27150</v>
      </c>
      <c r="E36" s="14" t="n">
        <v>215.79</v>
      </c>
      <c r="F36" s="15" t="n">
        <v>0.0069</v>
      </c>
      <c r="G36" s="15" t="n"/>
    </row>
    <row r="37">
      <c r="A37" s="12" t="inlineStr">
        <is>
          <t>AU Small Finance Bank Ltd.</t>
        </is>
      </c>
      <c r="B37" s="30" t="inlineStr">
        <is>
          <t>INE949L01017</t>
        </is>
      </c>
      <c r="C37" s="30" t="inlineStr">
        <is>
          <t>Banks</t>
        </is>
      </c>
      <c r="D37" s="13" t="n">
        <v>23198</v>
      </c>
      <c r="E37" s="14" t="n">
        <v>203.64</v>
      </c>
      <c r="F37" s="15" t="n">
        <v>0.0065</v>
      </c>
      <c r="G37" s="15" t="n"/>
    </row>
    <row r="38">
      <c r="A38" s="12" t="inlineStr">
        <is>
          <t>Indus Towers Ltd.</t>
        </is>
      </c>
      <c r="B38" s="30" t="inlineStr">
        <is>
          <t>INE121J01017</t>
        </is>
      </c>
      <c r="C38" s="30" t="inlineStr">
        <is>
          <t>Telecom - Services</t>
        </is>
      </c>
      <c r="D38" s="13" t="n">
        <v>54484</v>
      </c>
      <c r="E38" s="14" t="n">
        <v>198.1</v>
      </c>
      <c r="F38" s="15" t="n">
        <v>0.0064</v>
      </c>
      <c r="G38" s="15" t="n"/>
    </row>
    <row r="39">
      <c r="A39" s="12" t="inlineStr">
        <is>
          <t>One 97 Communications Ltd.</t>
        </is>
      </c>
      <c r="B39" s="30" t="inlineStr">
        <is>
          <t>INE982J01020</t>
        </is>
      </c>
      <c r="C39" s="30" t="inlineStr">
        <is>
          <t>Financial Technology (Fintech)</t>
        </is>
      </c>
      <c r="D39" s="13" t="n">
        <v>15144</v>
      </c>
      <c r="E39" s="14" t="n">
        <v>197.36</v>
      </c>
      <c r="F39" s="15" t="n">
        <v>0.0063</v>
      </c>
      <c r="G39" s="15" t="n"/>
    </row>
    <row r="40">
      <c r="A40" s="12" t="inlineStr">
        <is>
          <t>Sun Pharmaceutical Industries Ltd.</t>
        </is>
      </c>
      <c r="B40" s="30" t="inlineStr">
        <is>
          <t>INE044A01036</t>
        </is>
      </c>
      <c r="C40" s="30" t="inlineStr">
        <is>
          <t>Pharmaceuticals &amp; Biotechnology</t>
        </is>
      </c>
      <c r="D40" s="13" t="n">
        <v>11605</v>
      </c>
      <c r="E40" s="14" t="n">
        <v>196.21</v>
      </c>
      <c r="F40" s="15" t="n">
        <v>0.0063</v>
      </c>
      <c r="G40" s="15" t="n"/>
    </row>
    <row r="41">
      <c r="A41" s="12" t="inlineStr">
        <is>
          <t>Lupin Ltd.</t>
        </is>
      </c>
      <c r="B41" s="30" t="inlineStr">
        <is>
          <t>INE326A01037</t>
        </is>
      </c>
      <c r="C41" s="30" t="inlineStr">
        <is>
          <t>Pharmaceuticals &amp; Biotechnology</t>
        </is>
      </c>
      <c r="D41" s="13" t="n">
        <v>9972</v>
      </c>
      <c r="E41" s="14" t="n">
        <v>195.8</v>
      </c>
      <c r="F41" s="15" t="n">
        <v>0.0063</v>
      </c>
      <c r="G41" s="15" t="n"/>
    </row>
    <row r="42">
      <c r="A42" s="12" t="inlineStr">
        <is>
          <t>Hindustan Petroleum Corporation Ltd.</t>
        </is>
      </c>
      <c r="B42" s="30" t="inlineStr">
        <is>
          <t>INE094A01015</t>
        </is>
      </c>
      <c r="C42" s="30" t="inlineStr">
        <is>
          <t>Petroleum Products</t>
        </is>
      </c>
      <c r="D42" s="13" t="n">
        <v>39587</v>
      </c>
      <c r="E42" s="14" t="n">
        <v>188.43</v>
      </c>
      <c r="F42" s="15" t="n">
        <v>0.0061</v>
      </c>
      <c r="G42" s="15" t="n"/>
    </row>
    <row r="43">
      <c r="A43" s="12" t="inlineStr">
        <is>
          <t>Yes Bank Ltd.</t>
        </is>
      </c>
      <c r="B43" s="30" t="inlineStr">
        <is>
          <t>INE528G01035</t>
        </is>
      </c>
      <c r="C43" s="30" t="inlineStr">
        <is>
          <t>Banks</t>
        </is>
      </c>
      <c r="D43" s="13" t="n">
        <v>811778</v>
      </c>
      <c r="E43" s="14" t="n">
        <v>184.6</v>
      </c>
      <c r="F43" s="15" t="n">
        <v>0.0059</v>
      </c>
      <c r="G43" s="15" t="n"/>
    </row>
    <row r="44">
      <c r="A44" s="12" t="inlineStr">
        <is>
          <t>HCL Technologies Ltd.</t>
        </is>
      </c>
      <c r="B44" s="30" t="inlineStr">
        <is>
          <t>INE860A01027</t>
        </is>
      </c>
      <c r="C44" s="30" t="inlineStr">
        <is>
          <t>IT - Software</t>
        </is>
      </c>
      <c r="D44" s="13" t="n">
        <v>11667</v>
      </c>
      <c r="E44" s="14" t="n">
        <v>179.85</v>
      </c>
      <c r="F44" s="15" t="n">
        <v>0.0058</v>
      </c>
      <c r="G44" s="15" t="n"/>
    </row>
    <row r="45">
      <c r="A45" s="12" t="inlineStr">
        <is>
          <t>NTPC Ltd.</t>
        </is>
      </c>
      <c r="B45" s="30" t="inlineStr">
        <is>
          <t>INE733E01010</t>
        </is>
      </c>
      <c r="C45" s="30" t="inlineStr">
        <is>
          <t>Power</t>
        </is>
      </c>
      <c r="D45" s="13" t="n">
        <v>52211</v>
      </c>
      <c r="E45" s="14" t="n">
        <v>175.92</v>
      </c>
      <c r="F45" s="15" t="n">
        <v>0.0057</v>
      </c>
      <c r="G45" s="15" t="n"/>
    </row>
    <row r="46">
      <c r="A46" s="12" t="inlineStr">
        <is>
          <t>SRF Ltd.</t>
        </is>
      </c>
      <c r="B46" s="30" t="inlineStr">
        <is>
          <t>INE647A01010</t>
        </is>
      </c>
      <c r="C46" s="30" t="inlineStr">
        <is>
          <t>Chemicals &amp; Petrochemicals</t>
        </is>
      </c>
      <c r="D46" s="13" t="n">
        <v>5984</v>
      </c>
      <c r="E46" s="14" t="n">
        <v>175.36</v>
      </c>
      <c r="F46" s="15" t="n">
        <v>0.0056</v>
      </c>
      <c r="G46" s="15" t="n"/>
    </row>
    <row r="47">
      <c r="A47" s="12" t="inlineStr">
        <is>
          <t>Titan Company Ltd.</t>
        </is>
      </c>
      <c r="B47" s="30" t="inlineStr">
        <is>
          <t>INE280A01028</t>
        </is>
      </c>
      <c r="C47" s="30" t="inlineStr">
        <is>
          <t>Consumer Durables</t>
        </is>
      </c>
      <c r="D47" s="13" t="n">
        <v>4544</v>
      </c>
      <c r="E47" s="14" t="n">
        <v>170.25</v>
      </c>
      <c r="F47" s="15" t="n">
        <v>0.0055</v>
      </c>
      <c r="G47" s="15" t="n"/>
    </row>
    <row r="48">
      <c r="A48" s="12" t="inlineStr">
        <is>
          <t>UPL Ltd.</t>
        </is>
      </c>
      <c r="B48" s="30" t="inlineStr">
        <is>
          <t>INE628A01036</t>
        </is>
      </c>
      <c r="C48" s="30" t="inlineStr">
        <is>
          <t>Fertilizers &amp; Agrochemicals</t>
        </is>
      </c>
      <c r="D48" s="13" t="n">
        <v>23437</v>
      </c>
      <c r="E48" s="14" t="n">
        <v>168.77</v>
      </c>
      <c r="F48" s="15" t="n">
        <v>0.0054</v>
      </c>
      <c r="G48" s="15" t="n"/>
    </row>
    <row r="49">
      <c r="A49" s="12" t="inlineStr">
        <is>
          <t>Bharat Electronics Ltd.</t>
        </is>
      </c>
      <c r="B49" s="30" t="inlineStr">
        <is>
          <t>INE263A01024</t>
        </is>
      </c>
      <c r="C49" s="30" t="inlineStr">
        <is>
          <t>Aerospace &amp; Defense</t>
        </is>
      </c>
      <c r="D49" s="13" t="n">
        <v>39443</v>
      </c>
      <c r="E49" s="14" t="n">
        <v>168.07</v>
      </c>
      <c r="F49" s="15" t="n">
        <v>0.0054</v>
      </c>
      <c r="G49" s="15" t="n"/>
    </row>
    <row r="50">
      <c r="A50" s="12" t="inlineStr">
        <is>
          <t>Max Financial Services Ltd.</t>
        </is>
      </c>
      <c r="B50" s="30" t="inlineStr">
        <is>
          <t>INE180A01020</t>
        </is>
      </c>
      <c r="C50" s="30" t="inlineStr">
        <is>
          <t>Insurance</t>
        </is>
      </c>
      <c r="D50" s="13" t="n">
        <v>10863</v>
      </c>
      <c r="E50" s="14" t="n">
        <v>168</v>
      </c>
      <c r="F50" s="15" t="n">
        <v>0.0054</v>
      </c>
      <c r="G50" s="15" t="n"/>
    </row>
    <row r="51">
      <c r="A51" s="12" t="inlineStr">
        <is>
          <t>Ashok Leyland Ltd.</t>
        </is>
      </c>
      <c r="B51" s="30" t="inlineStr">
        <is>
          <t>INE208A01029</t>
        </is>
      </c>
      <c r="C51" s="30" t="inlineStr">
        <is>
          <t>Agricultural, Commercial &amp; Construction Vehicles</t>
        </is>
      </c>
      <c r="D51" s="13" t="n">
        <v>117940</v>
      </c>
      <c r="E51" s="14" t="n">
        <v>166.92</v>
      </c>
      <c r="F51" s="15" t="n">
        <v>0.0054</v>
      </c>
      <c r="G51" s="15" t="n"/>
    </row>
    <row r="52">
      <c r="A52" s="12" t="inlineStr">
        <is>
          <t>Tata Steel Ltd.</t>
        </is>
      </c>
      <c r="B52" s="30" t="inlineStr">
        <is>
          <t>INE081A01020</t>
        </is>
      </c>
      <c r="C52" s="30" t="inlineStr">
        <is>
          <t>Ferrous Metals</t>
        </is>
      </c>
      <c r="D52" s="13" t="n">
        <v>91069</v>
      </c>
      <c r="E52" s="14" t="n">
        <v>166.51</v>
      </c>
      <c r="F52" s="15" t="n">
        <v>0.0053</v>
      </c>
      <c r="G52" s="15" t="n"/>
    </row>
    <row r="53">
      <c r="A53" s="12" t="inlineStr">
        <is>
          <t>Polycab India Ltd.</t>
        </is>
      </c>
      <c r="B53" s="30" t="inlineStr">
        <is>
          <t>INE455K01017</t>
        </is>
      </c>
      <c r="C53" s="30" t="inlineStr">
        <is>
          <t>Industrial Products</t>
        </is>
      </c>
      <c r="D53" s="13" t="n">
        <v>2072</v>
      </c>
      <c r="E53" s="14" t="n">
        <v>159.63</v>
      </c>
      <c r="F53" s="15" t="n">
        <v>0.0051</v>
      </c>
      <c r="G53" s="15" t="n"/>
    </row>
    <row r="54">
      <c r="A54" s="12" t="inlineStr">
        <is>
          <t>Marico Ltd.</t>
        </is>
      </c>
      <c r="B54" s="30" t="inlineStr">
        <is>
          <t>INE196A01026</t>
        </is>
      </c>
      <c r="C54" s="30" t="inlineStr">
        <is>
          <t>Agricultural Food &amp; other Products</t>
        </is>
      </c>
      <c r="D54" s="13" t="n">
        <v>21817</v>
      </c>
      <c r="E54" s="14" t="n">
        <v>157.07</v>
      </c>
      <c r="F54" s="15" t="n">
        <v>0.005</v>
      </c>
      <c r="G54" s="15" t="n"/>
    </row>
    <row r="55">
      <c r="A55" s="12" t="inlineStr">
        <is>
          <t>Ultratech Cement Ltd.</t>
        </is>
      </c>
      <c r="B55" s="30" t="inlineStr">
        <is>
          <t>INE481G01011</t>
        </is>
      </c>
      <c r="C55" s="30" t="inlineStr">
        <is>
          <t>Cement &amp; Cement Products</t>
        </is>
      </c>
      <c r="D55" s="13" t="n">
        <v>1307</v>
      </c>
      <c r="E55" s="14" t="n">
        <v>156.15</v>
      </c>
      <c r="F55" s="15" t="n">
        <v>0.005</v>
      </c>
      <c r="G55" s="15" t="n"/>
    </row>
    <row r="56">
      <c r="A56" s="12" t="inlineStr">
        <is>
          <t>GE Vernova T&amp;D India Limited</t>
        </is>
      </c>
      <c r="B56" s="30" t="inlineStr">
        <is>
          <t>INE200A01026</t>
        </is>
      </c>
      <c r="C56" s="30" t="inlineStr">
        <is>
          <t>Electrical Equipment</t>
        </is>
      </c>
      <c r="D56" s="13" t="n">
        <v>5110</v>
      </c>
      <c r="E56" s="14" t="n">
        <v>155.21</v>
      </c>
      <c r="F56" s="15" t="n">
        <v>0.005</v>
      </c>
      <c r="G56" s="15" t="n"/>
    </row>
    <row r="57">
      <c r="A57" s="12" t="inlineStr">
        <is>
          <t>Bharat Forge Ltd.</t>
        </is>
      </c>
      <c r="B57" s="30" t="inlineStr">
        <is>
          <t>INE465A01025</t>
        </is>
      </c>
      <c r="C57" s="30" t="inlineStr">
        <is>
          <t>Auto Components</t>
        </is>
      </c>
      <c r="D57" s="13" t="n">
        <v>10991</v>
      </c>
      <c r="E57" s="14" t="n">
        <v>145.6</v>
      </c>
      <c r="F57" s="15" t="n">
        <v>0.0047</v>
      </c>
      <c r="G57" s="15" t="n"/>
    </row>
    <row r="58">
      <c r="A58" s="12" t="inlineStr">
        <is>
          <t>Power Grid Corporation of India Ltd.</t>
        </is>
      </c>
      <c r="B58" s="30" t="inlineStr">
        <is>
          <t>INE752E01010</t>
        </is>
      </c>
      <c r="C58" s="30" t="inlineStr">
        <is>
          <t>Power</t>
        </is>
      </c>
      <c r="D58" s="13" t="n">
        <v>49882</v>
      </c>
      <c r="E58" s="14" t="n">
        <v>143.73</v>
      </c>
      <c r="F58" s="15" t="n">
        <v>0.0046</v>
      </c>
      <c r="G58" s="15" t="n"/>
    </row>
    <row r="59">
      <c r="A59" s="12" t="inlineStr">
        <is>
          <t>Swiggy Ltd.</t>
        </is>
      </c>
      <c r="B59" s="30" t="inlineStr">
        <is>
          <t>INE00H001014</t>
        </is>
      </c>
      <c r="C59" s="30" t="inlineStr">
        <is>
          <t>Retailing</t>
        </is>
      </c>
      <c r="D59" s="13" t="n">
        <v>35023</v>
      </c>
      <c r="E59" s="14" t="n">
        <v>143.58</v>
      </c>
      <c r="F59" s="15" t="n">
        <v>0.0046</v>
      </c>
      <c r="G59" s="15" t="n"/>
    </row>
    <row r="60">
      <c r="A60" s="12" t="inlineStr">
        <is>
          <t>Godrej Properties Ltd.</t>
        </is>
      </c>
      <c r="B60" s="30" t="inlineStr">
        <is>
          <t>INE484J01027</t>
        </is>
      </c>
      <c r="C60" s="30" t="inlineStr">
        <is>
          <t>Realty</t>
        </is>
      </c>
      <c r="D60" s="13" t="n">
        <v>6193</v>
      </c>
      <c r="E60" s="14" t="n">
        <v>141.7</v>
      </c>
      <c r="F60" s="15" t="n">
        <v>0.0046</v>
      </c>
      <c r="G60" s="15" t="n"/>
    </row>
    <row r="61">
      <c r="A61" s="12" t="inlineStr">
        <is>
          <t>Bharat Heavy Electricals Ltd.</t>
        </is>
      </c>
      <c r="B61" s="30" t="inlineStr">
        <is>
          <t>INE257A01026</t>
        </is>
      </c>
      <c r="C61" s="30" t="inlineStr">
        <is>
          <t>Electrical Equipment</t>
        </is>
      </c>
      <c r="D61" s="13" t="n">
        <v>52971</v>
      </c>
      <c r="E61" s="14" t="n">
        <v>140.63</v>
      </c>
      <c r="F61" s="15" t="n">
        <v>0.0045</v>
      </c>
      <c r="G61" s="15" t="n"/>
    </row>
    <row r="62">
      <c r="A62" s="12" t="inlineStr">
        <is>
          <t>Muthoot Finance Ltd.</t>
        </is>
      </c>
      <c r="B62" s="30" t="inlineStr">
        <is>
          <t>INE414G01012</t>
        </is>
      </c>
      <c r="C62" s="30" t="inlineStr">
        <is>
          <t>Finance</t>
        </is>
      </c>
      <c r="D62" s="13" t="n">
        <v>4421</v>
      </c>
      <c r="E62" s="14" t="n">
        <v>140.53</v>
      </c>
      <c r="F62" s="15" t="n">
        <v>0.0045</v>
      </c>
      <c r="G62" s="15" t="n"/>
    </row>
    <row r="63">
      <c r="A63" s="12" t="inlineStr">
        <is>
          <t>FSN E-Commerce Ventures Ltd.</t>
        </is>
      </c>
      <c r="B63" s="30" t="inlineStr">
        <is>
          <t>INE388Y01029</t>
        </is>
      </c>
      <c r="C63" s="30" t="inlineStr">
        <is>
          <t>Retailing</t>
        </is>
      </c>
      <c r="D63" s="13" t="n">
        <v>56257</v>
      </c>
      <c r="E63" s="14" t="n">
        <v>139.48</v>
      </c>
      <c r="F63" s="15" t="n">
        <v>0.0045</v>
      </c>
      <c r="G63" s="15" t="n"/>
    </row>
    <row r="64">
      <c r="A64" s="12" t="inlineStr">
        <is>
          <t>GMR Airports Ltd.</t>
        </is>
      </c>
      <c r="B64" s="30" t="inlineStr">
        <is>
          <t>INE776C01039</t>
        </is>
      </c>
      <c r="C64" s="30" t="inlineStr">
        <is>
          <t>Transport Infrastructure</t>
        </is>
      </c>
      <c r="D64" s="13" t="n">
        <v>147081</v>
      </c>
      <c r="E64" s="14" t="n">
        <v>138.21</v>
      </c>
      <c r="F64" s="15" t="n">
        <v>0.0044</v>
      </c>
      <c r="G64" s="15" t="n"/>
    </row>
    <row r="65">
      <c r="A65" s="12" t="inlineStr">
        <is>
          <t>InterGlobe Aviation Ltd.</t>
        </is>
      </c>
      <c r="B65" s="30" t="inlineStr">
        <is>
          <t>INE646L01027</t>
        </is>
      </c>
      <c r="C65" s="30" t="inlineStr">
        <is>
          <t>Transport Services</t>
        </is>
      </c>
      <c r="D65" s="13" t="n">
        <v>2406</v>
      </c>
      <c r="E65" s="14" t="n">
        <v>135.34</v>
      </c>
      <c r="F65" s="15" t="n">
        <v>0.0043</v>
      </c>
      <c r="G65" s="15" t="n"/>
    </row>
    <row r="66">
      <c r="A66" s="12" t="inlineStr">
        <is>
          <t>Hindalco Industries Ltd.</t>
        </is>
      </c>
      <c r="B66" s="30" t="inlineStr">
        <is>
          <t>INE038A01020</t>
        </is>
      </c>
      <c r="C66" s="30" t="inlineStr">
        <is>
          <t>Non - Ferrous Metals</t>
        </is>
      </c>
      <c r="D66" s="13" t="n">
        <v>15950</v>
      </c>
      <c r="E66" s="14" t="n">
        <v>135.23</v>
      </c>
      <c r="F66" s="15" t="n">
        <v>0.0043</v>
      </c>
      <c r="G66" s="15" t="n"/>
    </row>
    <row r="67">
      <c r="A67" s="12" t="inlineStr">
        <is>
          <t>APL Apollo Tubes Ltd.</t>
        </is>
      </c>
      <c r="B67" s="30" t="inlineStr">
        <is>
          <t>INE702C01027</t>
        </is>
      </c>
      <c r="C67" s="30" t="inlineStr">
        <is>
          <t>Industrial Products</t>
        </is>
      </c>
      <c r="D67" s="13" t="n">
        <v>7476</v>
      </c>
      <c r="E67" s="14" t="n">
        <v>133.93</v>
      </c>
      <c r="F67" s="15" t="n">
        <v>0.0043</v>
      </c>
      <c r="G67" s="15" t="n"/>
    </row>
    <row r="68">
      <c r="A68" s="12" t="inlineStr">
        <is>
          <t>Waaree Energies Ltd.</t>
        </is>
      </c>
      <c r="B68" s="30" t="inlineStr">
        <is>
          <t>INE377N01017</t>
        </is>
      </c>
      <c r="C68" s="30" t="inlineStr">
        <is>
          <t>Electrical Equipment</t>
        </is>
      </c>
      <c r="D68" s="13" t="n">
        <v>3907</v>
      </c>
      <c r="E68" s="14" t="n">
        <v>133.91</v>
      </c>
      <c r="F68" s="15" t="n">
        <v>0.0043</v>
      </c>
      <c r="G68" s="15" t="n"/>
    </row>
    <row r="69">
      <c r="A69" s="12" t="inlineStr">
        <is>
          <t>Tube Investments Of India Ltd.</t>
        </is>
      </c>
      <c r="B69" s="30" t="inlineStr">
        <is>
          <t>INE974X01010</t>
        </is>
      </c>
      <c r="C69" s="30" t="inlineStr">
        <is>
          <t>Auto Components</t>
        </is>
      </c>
      <c r="D69" s="13" t="n">
        <v>4401</v>
      </c>
      <c r="E69" s="14" t="n">
        <v>133.04</v>
      </c>
      <c r="F69" s="15" t="n">
        <v>0.0043</v>
      </c>
      <c r="G69" s="15" t="n"/>
    </row>
    <row r="70">
      <c r="A70" s="12" t="inlineStr">
        <is>
          <t>MRF Ltd.</t>
        </is>
      </c>
      <c r="B70" s="30" t="inlineStr">
        <is>
          <t>INE883A01011</t>
        </is>
      </c>
      <c r="C70" s="30" t="inlineStr">
        <is>
          <t>Auto Components</t>
        </is>
      </c>
      <c r="D70" s="13" t="n">
        <v>84</v>
      </c>
      <c r="E70" s="14" t="n">
        <v>132.31</v>
      </c>
      <c r="F70" s="15" t="n">
        <v>0.0043</v>
      </c>
      <c r="G70" s="15" t="n"/>
    </row>
    <row r="71">
      <c r="A71" s="12" t="inlineStr">
        <is>
          <t>Aurobindo Pharma Ltd.</t>
        </is>
      </c>
      <c r="B71" s="30" t="inlineStr">
        <is>
          <t>INE406A01037</t>
        </is>
      </c>
      <c r="C71" s="30" t="inlineStr">
        <is>
          <t>Pharmaceuticals &amp; Biotechnology</t>
        </is>
      </c>
      <c r="D71" s="13" t="n">
        <v>11528</v>
      </c>
      <c r="E71" s="14" t="n">
        <v>131.29</v>
      </c>
      <c r="F71" s="15" t="n">
        <v>0.0042</v>
      </c>
      <c r="G71" s="15" t="n"/>
    </row>
    <row r="72">
      <c r="A72" s="12" t="inlineStr">
        <is>
          <t>Bajaj Finserv Ltd.</t>
        </is>
      </c>
      <c r="B72" s="30" t="inlineStr">
        <is>
          <t>INE918I01026</t>
        </is>
      </c>
      <c r="C72" s="30" t="inlineStr">
        <is>
          <t>Finance</t>
        </is>
      </c>
      <c r="D72" s="13" t="n">
        <v>6286</v>
      </c>
      <c r="E72" s="14" t="n">
        <v>131.27</v>
      </c>
      <c r="F72" s="15" t="n">
        <v>0.0042</v>
      </c>
      <c r="G72" s="15" t="n"/>
    </row>
    <row r="73">
      <c r="A73" s="12" t="inlineStr">
        <is>
          <t>Sundaram Finance Ltd.</t>
        </is>
      </c>
      <c r="B73" s="30" t="inlineStr">
        <is>
          <t>INE660A01013</t>
        </is>
      </c>
      <c r="C73" s="30" t="inlineStr">
        <is>
          <t>Finance</t>
        </is>
      </c>
      <c r="D73" s="13" t="n">
        <v>2838</v>
      </c>
      <c r="E73" s="14" t="n">
        <v>130.39</v>
      </c>
      <c r="F73" s="15" t="n">
        <v>0.0042</v>
      </c>
      <c r="G73" s="15" t="n"/>
    </row>
    <row r="74">
      <c r="A74" s="12" t="inlineStr">
        <is>
          <t>Voltas Ltd.</t>
        </is>
      </c>
      <c r="B74" s="30" t="inlineStr">
        <is>
          <t>INE226A01021</t>
        </is>
      </c>
      <c r="C74" s="30" t="inlineStr">
        <is>
          <t>Consumer Durables</t>
        </is>
      </c>
      <c r="D74" s="13" t="n">
        <v>9385</v>
      </c>
      <c r="E74" s="14" t="n">
        <v>129.85</v>
      </c>
      <c r="F74" s="15" t="n">
        <v>0.0042</v>
      </c>
      <c r="G74" s="15" t="n"/>
    </row>
    <row r="75">
      <c r="A75" s="12" t="inlineStr">
        <is>
          <t>Mphasis Ltd.</t>
        </is>
      </c>
      <c r="B75" s="30" t="inlineStr">
        <is>
          <t>INE356A01018</t>
        </is>
      </c>
      <c r="C75" s="30" t="inlineStr">
        <is>
          <t>IT - Software</t>
        </is>
      </c>
      <c r="D75" s="13" t="n">
        <v>4693</v>
      </c>
      <c r="E75" s="14" t="n">
        <v>129.73</v>
      </c>
      <c r="F75" s="15" t="n">
        <v>0.0042</v>
      </c>
      <c r="G75" s="15" t="n"/>
    </row>
    <row r="76">
      <c r="A76" s="12" t="inlineStr">
        <is>
          <t>The Phoenix Mills Ltd.</t>
        </is>
      </c>
      <c r="B76" s="30" t="inlineStr">
        <is>
          <t>INE211B01039</t>
        </is>
      </c>
      <c r="C76" s="30" t="inlineStr">
        <is>
          <t>Realty</t>
        </is>
      </c>
      <c r="D76" s="13" t="n">
        <v>7691</v>
      </c>
      <c r="E76" s="14" t="n">
        <v>129.41</v>
      </c>
      <c r="F76" s="15" t="n">
        <v>0.0042</v>
      </c>
      <c r="G76" s="15" t="n"/>
    </row>
    <row r="77">
      <c r="A77" s="12" t="inlineStr">
        <is>
          <t>Alkem Laboratories Ltd.</t>
        </is>
      </c>
      <c r="B77" s="30" t="inlineStr">
        <is>
          <t>INE540L01014</t>
        </is>
      </c>
      <c r="C77" s="30" t="inlineStr">
        <is>
          <t>Pharmaceuticals &amp; Biotechnology</t>
        </is>
      </c>
      <c r="D77" s="13" t="n">
        <v>2321</v>
      </c>
      <c r="E77" s="14" t="n">
        <v>127.81</v>
      </c>
      <c r="F77" s="15" t="n">
        <v>0.0041</v>
      </c>
      <c r="G77" s="15" t="n"/>
    </row>
    <row r="78">
      <c r="A78" s="12" t="inlineStr">
        <is>
          <t>Indian Bank</t>
        </is>
      </c>
      <c r="B78" s="30" t="inlineStr">
        <is>
          <t>INE562A01011</t>
        </is>
      </c>
      <c r="C78" s="30" t="inlineStr">
        <is>
          <t>Banks</t>
        </is>
      </c>
      <c r="D78" s="13" t="n">
        <v>14567</v>
      </c>
      <c r="E78" s="14" t="n">
        <v>125.09</v>
      </c>
      <c r="F78" s="15" t="n">
        <v>0.004</v>
      </c>
      <c r="G78" s="15" t="n"/>
    </row>
    <row r="79">
      <c r="A79" s="12" t="inlineStr">
        <is>
          <t>Asian Paints Ltd.</t>
        </is>
      </c>
      <c r="B79" s="30" t="inlineStr">
        <is>
          <t>INE021A01026</t>
        </is>
      </c>
      <c r="C79" s="30" t="inlineStr">
        <is>
          <t>Consumer Durables</t>
        </is>
      </c>
      <c r="D79" s="13" t="n">
        <v>4980</v>
      </c>
      <c r="E79" s="14" t="n">
        <v>125.04</v>
      </c>
      <c r="F79" s="15" t="n">
        <v>0.004</v>
      </c>
      <c r="G79" s="15" t="n"/>
    </row>
    <row r="80">
      <c r="A80" s="12" t="inlineStr">
        <is>
          <t>Vishal Mega Mart Ltd</t>
        </is>
      </c>
      <c r="B80" s="30" t="inlineStr">
        <is>
          <t>INE01EA01019</t>
        </is>
      </c>
      <c r="C80" s="30" t="inlineStr">
        <is>
          <t>Retailing</t>
        </is>
      </c>
      <c r="D80" s="13" t="n">
        <v>86387</v>
      </c>
      <c r="E80" s="14" t="n">
        <v>124.99</v>
      </c>
      <c r="F80" s="15" t="n">
        <v>0.004</v>
      </c>
      <c r="G80" s="15" t="n"/>
    </row>
    <row r="81">
      <c r="A81" s="12" t="inlineStr">
        <is>
          <t>JSW Steel Ltd.</t>
        </is>
      </c>
      <c r="B81" s="30" t="inlineStr">
        <is>
          <t>INE019A01038</t>
        </is>
      </c>
      <c r="C81" s="30" t="inlineStr">
        <is>
          <t>Ferrous Metals</t>
        </is>
      </c>
      <c r="D81" s="13" t="n">
        <v>10316</v>
      </c>
      <c r="E81" s="14" t="n">
        <v>124.41</v>
      </c>
      <c r="F81" s="15" t="n">
        <v>0.004</v>
      </c>
      <c r="G81" s="15" t="n"/>
    </row>
    <row r="82">
      <c r="A82" s="12" t="inlineStr">
        <is>
          <t>Colgate Palmolive (India) Ltd.</t>
        </is>
      </c>
      <c r="B82" s="30" t="inlineStr">
        <is>
          <t>INE259A01022</t>
        </is>
      </c>
      <c r="C82" s="30" t="inlineStr">
        <is>
          <t>Personal Products</t>
        </is>
      </c>
      <c r="D82" s="13" t="n">
        <v>5429</v>
      </c>
      <c r="E82" s="14" t="n">
        <v>121.77</v>
      </c>
      <c r="F82" s="15" t="n">
        <v>0.0039</v>
      </c>
      <c r="G82" s="15" t="n"/>
    </row>
    <row r="83">
      <c r="A83" s="12" t="inlineStr">
        <is>
          <t>Grasim Industries Ltd.</t>
        </is>
      </c>
      <c r="B83" s="30" t="inlineStr">
        <is>
          <t>INE047A01021</t>
        </is>
      </c>
      <c r="C83" s="30" t="inlineStr">
        <is>
          <t>Cement &amp; Cement Products</t>
        </is>
      </c>
      <c r="D83" s="13" t="n">
        <v>4208</v>
      </c>
      <c r="E83" s="14" t="n">
        <v>121.68</v>
      </c>
      <c r="F83" s="15" t="n">
        <v>0.0039</v>
      </c>
      <c r="G83" s="15" t="n"/>
    </row>
    <row r="84">
      <c r="A84" s="12" t="inlineStr">
        <is>
          <t>Prestige Estates Projects Ltd.</t>
        </is>
      </c>
      <c r="B84" s="30" t="inlineStr">
        <is>
          <t>INE811K01011</t>
        </is>
      </c>
      <c r="C84" s="30" t="inlineStr">
        <is>
          <t>Realty</t>
        </is>
      </c>
      <c r="D84" s="13" t="n">
        <v>6954</v>
      </c>
      <c r="E84" s="14" t="n">
        <v>121.33</v>
      </c>
      <c r="F84" s="15" t="n">
        <v>0.0039</v>
      </c>
      <c r="G84" s="15" t="n"/>
    </row>
    <row r="85">
      <c r="A85" s="12" t="inlineStr">
        <is>
          <t>PI Industries Ltd.</t>
        </is>
      </c>
      <c r="B85" s="30" t="inlineStr">
        <is>
          <t>INE603J01030</t>
        </is>
      </c>
      <c r="C85" s="30" t="inlineStr">
        <is>
          <t>Fertilizers &amp; Agrochemicals</t>
        </is>
      </c>
      <c r="D85" s="13" t="n">
        <v>3339</v>
      </c>
      <c r="E85" s="14" t="n">
        <v>119.45</v>
      </c>
      <c r="F85" s="15" t="n">
        <v>0.0038</v>
      </c>
      <c r="G85" s="15" t="n"/>
    </row>
    <row r="86">
      <c r="A86" s="12" t="inlineStr">
        <is>
          <t>Dabur India Ltd.</t>
        </is>
      </c>
      <c r="B86" s="30" t="inlineStr">
        <is>
          <t>INE016A01026</t>
        </is>
      </c>
      <c r="C86" s="30" t="inlineStr">
        <is>
          <t>Personal Products</t>
        </is>
      </c>
      <c r="D86" s="13" t="n">
        <v>24305</v>
      </c>
      <c r="E86" s="14" t="n">
        <v>118.5</v>
      </c>
      <c r="F86" s="15" t="n">
        <v>0.0038</v>
      </c>
      <c r="G86" s="15" t="n"/>
    </row>
    <row r="87">
      <c r="A87" s="12" t="inlineStr">
        <is>
          <t>Union Bank of India</t>
        </is>
      </c>
      <c r="B87" s="30" t="inlineStr">
        <is>
          <t>INE692A01016</t>
        </is>
      </c>
      <c r="C87" s="30" t="inlineStr">
        <is>
          <t>Banks</t>
        </is>
      </c>
      <c r="D87" s="13" t="n">
        <v>79650</v>
      </c>
      <c r="E87" s="14" t="n">
        <v>118.42</v>
      </c>
      <c r="F87" s="15" t="n">
        <v>0.0038</v>
      </c>
      <c r="G87" s="15" t="n"/>
    </row>
    <row r="88">
      <c r="A88" s="12" t="inlineStr">
        <is>
          <t>Adani Ports &amp; Special Economic Zone Ltd.</t>
        </is>
      </c>
      <c r="B88" s="30" t="inlineStr">
        <is>
          <t>INE742F01042</t>
        </is>
      </c>
      <c r="C88" s="30" t="inlineStr">
        <is>
          <t>Transport Infrastructure</t>
        </is>
      </c>
      <c r="D88" s="13" t="n">
        <v>8127</v>
      </c>
      <c r="E88" s="14" t="n">
        <v>117.96</v>
      </c>
      <c r="F88" s="15" t="n">
        <v>0.0038</v>
      </c>
      <c r="G88" s="15" t="n"/>
    </row>
    <row r="89">
      <c r="A89" s="12" t="inlineStr">
        <is>
          <t>Glenmark Pharmaceuticals Ltd.</t>
        </is>
      </c>
      <c r="B89" s="30" t="inlineStr">
        <is>
          <t>INE935A01035</t>
        </is>
      </c>
      <c r="C89" s="30" t="inlineStr">
        <is>
          <t>Pharmaceuticals &amp; Biotechnology</t>
        </is>
      </c>
      <c r="D89" s="13" t="n">
        <v>6207</v>
      </c>
      <c r="E89" s="14" t="n">
        <v>117.39</v>
      </c>
      <c r="F89" s="15" t="n">
        <v>0.0038</v>
      </c>
      <c r="G89" s="15" t="n"/>
    </row>
    <row r="90">
      <c r="A90" s="12" t="inlineStr">
        <is>
          <t>Shriram Finance Ltd.</t>
        </is>
      </c>
      <c r="B90" s="30" t="inlineStr">
        <is>
          <t>INE721A01047</t>
        </is>
      </c>
      <c r="C90" s="30" t="inlineStr">
        <is>
          <t>Finance</t>
        </is>
      </c>
      <c r="D90" s="13" t="n">
        <v>15419</v>
      </c>
      <c r="E90" s="14" t="n">
        <v>115.47</v>
      </c>
      <c r="F90" s="15" t="n">
        <v>0.0037</v>
      </c>
      <c r="G90" s="15" t="n"/>
    </row>
    <row r="91">
      <c r="A91" s="12" t="inlineStr">
        <is>
          <t>Trent Ltd.</t>
        </is>
      </c>
      <c r="B91" s="30" t="inlineStr">
        <is>
          <t>INE849A01020</t>
        </is>
      </c>
      <c r="C91" s="30" t="inlineStr">
        <is>
          <t>Retailing</t>
        </is>
      </c>
      <c r="D91" s="13" t="n">
        <v>2444</v>
      </c>
      <c r="E91" s="14" t="n">
        <v>114.73</v>
      </c>
      <c r="F91" s="15" t="n">
        <v>0.0037</v>
      </c>
      <c r="G91" s="15" t="n"/>
    </row>
    <row r="92">
      <c r="A92" s="12" t="inlineStr">
        <is>
          <t>Mankind Pharma Ltd.</t>
        </is>
      </c>
      <c r="B92" s="30" t="inlineStr">
        <is>
          <t>INE634S01028</t>
        </is>
      </c>
      <c r="C92" s="30" t="inlineStr">
        <is>
          <t>Pharmaceuticals &amp; Biotechnology</t>
        </is>
      </c>
      <c r="D92" s="13" t="n">
        <v>4661</v>
      </c>
      <c r="E92" s="14" t="n">
        <v>111.12</v>
      </c>
      <c r="F92" s="15" t="n">
        <v>0.0036</v>
      </c>
      <c r="G92" s="15" t="n"/>
    </row>
    <row r="93">
      <c r="A93" s="12" t="inlineStr">
        <is>
          <t>Jio Financial Services Ltd.</t>
        </is>
      </c>
      <c r="B93" s="30" t="inlineStr">
        <is>
          <t>INE758E01017</t>
        </is>
      </c>
      <c r="C93" s="30" t="inlineStr">
        <is>
          <t>Finance</t>
        </is>
      </c>
      <c r="D93" s="13" t="n">
        <v>36090</v>
      </c>
      <c r="E93" s="14" t="n">
        <v>110.72</v>
      </c>
      <c r="F93" s="15" t="n">
        <v>0.0036</v>
      </c>
      <c r="G93" s="15" t="n"/>
    </row>
    <row r="94">
      <c r="A94" s="12" t="inlineStr">
        <is>
          <t>NHPC Ltd.</t>
        </is>
      </c>
      <c r="B94" s="30" t="inlineStr">
        <is>
          <t>INE848E01016</t>
        </is>
      </c>
      <c r="C94" s="30" t="inlineStr">
        <is>
          <t>Power</t>
        </is>
      </c>
      <c r="D94" s="13" t="n">
        <v>130412</v>
      </c>
      <c r="E94" s="14" t="n">
        <v>110.64</v>
      </c>
      <c r="F94" s="15" t="n">
        <v>0.0036</v>
      </c>
      <c r="G94" s="15" t="n"/>
    </row>
    <row r="95">
      <c r="A95" s="12" t="inlineStr">
        <is>
          <t>Oil &amp; Natural Gas Corporation Ltd.</t>
        </is>
      </c>
      <c r="B95" s="30" t="inlineStr">
        <is>
          <t>INE213A01029</t>
        </is>
      </c>
      <c r="C95" s="30" t="inlineStr">
        <is>
          <t>Oil</t>
        </is>
      </c>
      <c r="D95" s="13" t="n">
        <v>42777</v>
      </c>
      <c r="E95" s="14" t="n">
        <v>109.24</v>
      </c>
      <c r="F95" s="15" t="n">
        <v>0.0035</v>
      </c>
      <c r="G95" s="15" t="n"/>
    </row>
    <row r="96">
      <c r="A96" s="12" t="inlineStr">
        <is>
          <t>Bajaj Auto Ltd.</t>
        </is>
      </c>
      <c r="B96" s="30" t="inlineStr">
        <is>
          <t>INE917I01010</t>
        </is>
      </c>
      <c r="C96" s="30" t="inlineStr">
        <is>
          <t>Automobiles</t>
        </is>
      </c>
      <c r="D96" s="13" t="n">
        <v>1221</v>
      </c>
      <c r="E96" s="14" t="n">
        <v>108.58</v>
      </c>
      <c r="F96" s="15" t="n">
        <v>0.0035</v>
      </c>
      <c r="G96" s="15" t="n"/>
    </row>
    <row r="97">
      <c r="A97" s="12" t="inlineStr">
        <is>
          <t>SBI Cards &amp; Payment Services Ltd.</t>
        </is>
      </c>
      <c r="B97" s="30" t="inlineStr">
        <is>
          <t>INE018E01016</t>
        </is>
      </c>
      <c r="C97" s="30" t="inlineStr">
        <is>
          <t>Finance</t>
        </is>
      </c>
      <c r="D97" s="13" t="n">
        <v>12355</v>
      </c>
      <c r="E97" s="14" t="n">
        <v>108.56</v>
      </c>
      <c r="F97" s="15" t="n">
        <v>0.0035</v>
      </c>
      <c r="G97" s="15" t="n"/>
    </row>
    <row r="98">
      <c r="A98" s="12" t="inlineStr">
        <is>
          <t>NMDC Ltd.</t>
        </is>
      </c>
      <c r="B98" s="30" t="inlineStr">
        <is>
          <t>INE584A01023</t>
        </is>
      </c>
      <c r="C98" s="30" t="inlineStr">
        <is>
          <t>Minerals &amp; Mining</t>
        </is>
      </c>
      <c r="D98" s="13" t="n">
        <v>142472</v>
      </c>
      <c r="E98" s="14" t="n">
        <v>107.98</v>
      </c>
      <c r="F98" s="15" t="n">
        <v>0.0035</v>
      </c>
      <c r="G98" s="15" t="n"/>
    </row>
    <row r="99">
      <c r="A99" s="12" t="inlineStr">
        <is>
          <t>JK Cement Ltd.</t>
        </is>
      </c>
      <c r="B99" s="30" t="inlineStr">
        <is>
          <t>INE823G01014</t>
        </is>
      </c>
      <c r="C99" s="30" t="inlineStr">
        <is>
          <t>Cement &amp; Cement Products</t>
        </is>
      </c>
      <c r="D99" s="13" t="n">
        <v>1725</v>
      </c>
      <c r="E99" s="14" t="n">
        <v>107.19</v>
      </c>
      <c r="F99" s="15" t="n">
        <v>0.0034</v>
      </c>
      <c r="G99" s="15" t="n"/>
    </row>
    <row r="100">
      <c r="A100" s="12" t="inlineStr">
        <is>
          <t>Page Industries Ltd.</t>
        </is>
      </c>
      <c r="B100" s="30" t="inlineStr">
        <is>
          <t>INE761H01022</t>
        </is>
      </c>
      <c r="C100" s="30" t="inlineStr">
        <is>
          <t>Textiles &amp; Apparels</t>
        </is>
      </c>
      <c r="D100" s="13" t="n">
        <v>260</v>
      </c>
      <c r="E100" s="14" t="n">
        <v>107.12</v>
      </c>
      <c r="F100" s="15" t="n">
        <v>0.0034</v>
      </c>
      <c r="G100" s="15" t="n"/>
    </row>
    <row r="101">
      <c r="A101" s="12" t="inlineStr">
        <is>
          <t>Eicher Motors Ltd.</t>
        </is>
      </c>
      <c r="B101" s="30" t="inlineStr">
        <is>
          <t>INE066A01021</t>
        </is>
      </c>
      <c r="C101" s="30" t="inlineStr">
        <is>
          <t>Automobiles</t>
        </is>
      </c>
      <c r="D101" s="13" t="n">
        <v>1515</v>
      </c>
      <c r="E101" s="14" t="n">
        <v>106.16</v>
      </c>
      <c r="F101" s="15" t="n">
        <v>0.0034</v>
      </c>
      <c r="G101" s="15" t="n"/>
    </row>
    <row r="102">
      <c r="A102" s="12" t="inlineStr">
        <is>
          <t>Blue Star Ltd.</t>
        </is>
      </c>
      <c r="B102" s="30" t="inlineStr">
        <is>
          <t>INE472A01039</t>
        </is>
      </c>
      <c r="C102" s="30" t="inlineStr">
        <is>
          <t>Consumer Durables</t>
        </is>
      </c>
      <c r="D102" s="13" t="n">
        <v>5348</v>
      </c>
      <c r="E102" s="14" t="n">
        <v>103.61</v>
      </c>
      <c r="F102" s="15" t="n">
        <v>0.0033</v>
      </c>
      <c r="G102" s="15" t="n"/>
    </row>
    <row r="103">
      <c r="A103" s="12" t="inlineStr">
        <is>
          <t>Coromandel International Ltd.</t>
        </is>
      </c>
      <c r="B103" s="30" t="inlineStr">
        <is>
          <t>INE169A01031</t>
        </is>
      </c>
      <c r="C103" s="30" t="inlineStr">
        <is>
          <t>Fertilizers &amp; Agrochemicals</t>
        </is>
      </c>
      <c r="D103" s="13" t="n">
        <v>4867</v>
      </c>
      <c r="E103" s="14" t="n">
        <v>103.4</v>
      </c>
      <c r="F103" s="15" t="n">
        <v>0.0033</v>
      </c>
      <c r="G103" s="15" t="n"/>
    </row>
    <row r="104">
      <c r="A104" s="12" t="inlineStr">
        <is>
          <t>Torrent Power Ltd.</t>
        </is>
      </c>
      <c r="B104" s="30" t="inlineStr">
        <is>
          <t>INE813H01021</t>
        </is>
      </c>
      <c r="C104" s="30" t="inlineStr">
        <is>
          <t>Power</t>
        </is>
      </c>
      <c r="D104" s="13" t="n">
        <v>7843</v>
      </c>
      <c r="E104" s="14" t="n">
        <v>103.25</v>
      </c>
      <c r="F104" s="15" t="n">
        <v>0.0033</v>
      </c>
      <c r="G104" s="15" t="n"/>
    </row>
    <row r="105">
      <c r="A105" s="12" t="inlineStr">
        <is>
          <t>360 One Wam Ltd.</t>
        </is>
      </c>
      <c r="B105" s="30" t="inlineStr">
        <is>
          <t>INE466L01038</t>
        </is>
      </c>
      <c r="C105" s="30" t="inlineStr">
        <is>
          <t>Capital Markets</t>
        </is>
      </c>
      <c r="D105" s="13" t="n">
        <v>9511</v>
      </c>
      <c r="E105" s="14" t="n">
        <v>102.79</v>
      </c>
      <c r="F105" s="15" t="n">
        <v>0.0033</v>
      </c>
      <c r="G105" s="15" t="n"/>
    </row>
    <row r="106">
      <c r="A106" s="12" t="inlineStr">
        <is>
          <t>KEI Industries Ltd.</t>
        </is>
      </c>
      <c r="B106" s="30" t="inlineStr">
        <is>
          <t>INE878B01027</t>
        </is>
      </c>
      <c r="C106" s="30" t="inlineStr">
        <is>
          <t>Industrial Products</t>
        </is>
      </c>
      <c r="D106" s="13" t="n">
        <v>2541</v>
      </c>
      <c r="E106" s="14" t="n">
        <v>102.45</v>
      </c>
      <c r="F106" s="15" t="n">
        <v>0.0033</v>
      </c>
      <c r="G106" s="15" t="n"/>
    </row>
    <row r="107">
      <c r="A107" s="12" t="inlineStr">
        <is>
          <t>Aditya Birla Capital Ltd.</t>
        </is>
      </c>
      <c r="B107" s="30" t="inlineStr">
        <is>
          <t>INE674K01013</t>
        </is>
      </c>
      <c r="C107" s="30" t="inlineStr">
        <is>
          <t>Finance</t>
        </is>
      </c>
      <c r="D107" s="13" t="n">
        <v>31509</v>
      </c>
      <c r="E107" s="14" t="n">
        <v>102.15</v>
      </c>
      <c r="F107" s="15" t="n">
        <v>0.0033</v>
      </c>
      <c r="G107" s="15" t="n"/>
    </row>
    <row r="108">
      <c r="A108" s="12" t="inlineStr">
        <is>
          <t>Supreme Industries Ltd.</t>
        </is>
      </c>
      <c r="B108" s="30" t="inlineStr">
        <is>
          <t>INE195A01028</t>
        </is>
      </c>
      <c r="C108" s="30" t="inlineStr">
        <is>
          <t>Industrial Products</t>
        </is>
      </c>
      <c r="D108" s="13" t="n">
        <v>2661</v>
      </c>
      <c r="E108" s="14" t="n">
        <v>101.45</v>
      </c>
      <c r="F108" s="15" t="n">
        <v>0.0033</v>
      </c>
      <c r="G108" s="15" t="n"/>
    </row>
    <row r="109">
      <c r="A109" s="12" t="inlineStr">
        <is>
          <t>Nestle India Ltd.</t>
        </is>
      </c>
      <c r="B109" s="30" t="inlineStr">
        <is>
          <t>INE239A01024</t>
        </is>
      </c>
      <c r="C109" s="30" t="inlineStr">
        <is>
          <t>Food Products</t>
        </is>
      </c>
      <c r="D109" s="13" t="n">
        <v>7896</v>
      </c>
      <c r="E109" s="14" t="n">
        <v>100.41</v>
      </c>
      <c r="F109" s="15" t="n">
        <v>0.0032</v>
      </c>
      <c r="G109" s="15" t="n"/>
    </row>
    <row r="110">
      <c r="A110" s="12" t="inlineStr">
        <is>
          <t>Jindal Stainless Ltd.</t>
        </is>
      </c>
      <c r="B110" s="30" t="inlineStr">
        <is>
          <t>INE220G01021</t>
        </is>
      </c>
      <c r="C110" s="30" t="inlineStr">
        <is>
          <t>Ferrous Metals</t>
        </is>
      </c>
      <c r="D110" s="13" t="n">
        <v>13239</v>
      </c>
      <c r="E110" s="14" t="n">
        <v>99.78</v>
      </c>
      <c r="F110" s="15" t="n">
        <v>0.0032</v>
      </c>
      <c r="G110" s="15" t="n"/>
    </row>
    <row r="111">
      <c r="A111" s="12" t="inlineStr">
        <is>
          <t>Tech Mahindra Ltd.</t>
        </is>
      </c>
      <c r="B111" s="30" t="inlineStr">
        <is>
          <t>INE669C01036</t>
        </is>
      </c>
      <c r="C111" s="30" t="inlineStr">
        <is>
          <t>IT - Software</t>
        </is>
      </c>
      <c r="D111" s="13" t="n">
        <v>6991</v>
      </c>
      <c r="E111" s="14" t="n">
        <v>99.58</v>
      </c>
      <c r="F111" s="15" t="n">
        <v>0.0032</v>
      </c>
      <c r="G111" s="15" t="n"/>
    </row>
    <row r="112">
      <c r="A112" s="12" t="inlineStr">
        <is>
          <t>Vodafone Idea Ltd.</t>
        </is>
      </c>
      <c r="B112" s="30" t="inlineStr">
        <is>
          <t>INE669E01016</t>
        </is>
      </c>
      <c r="C112" s="30" t="inlineStr">
        <is>
          <t>Telecom - Services</t>
        </is>
      </c>
      <c r="D112" s="13" t="n">
        <v>1138073</v>
      </c>
      <c r="E112" s="14" t="n">
        <v>99.34999999999999</v>
      </c>
      <c r="F112" s="15" t="n">
        <v>0.0032</v>
      </c>
      <c r="G112" s="15" t="n"/>
    </row>
    <row r="113">
      <c r="A113" s="12" t="inlineStr">
        <is>
          <t>Hindustan Aeronautics Ltd.</t>
        </is>
      </c>
      <c r="B113" s="30" t="inlineStr">
        <is>
          <t>INE066F01020</t>
        </is>
      </c>
      <c r="C113" s="30" t="inlineStr">
        <is>
          <t>Aerospace &amp; Defense</t>
        </is>
      </c>
      <c r="D113" s="13" t="n">
        <v>2091</v>
      </c>
      <c r="E113" s="14" t="n">
        <v>97.84999999999999</v>
      </c>
      <c r="F113" s="15" t="n">
        <v>0.0031</v>
      </c>
      <c r="G113" s="15" t="n"/>
    </row>
    <row r="114">
      <c r="A114" s="12" t="inlineStr">
        <is>
          <t>Oil India Ltd.</t>
        </is>
      </c>
      <c r="B114" s="30" t="inlineStr">
        <is>
          <t>INE274J01014</t>
        </is>
      </c>
      <c r="C114" s="30" t="inlineStr">
        <is>
          <t>Oil</t>
        </is>
      </c>
      <c r="D114" s="13" t="n">
        <v>22482</v>
      </c>
      <c r="E114" s="14" t="n">
        <v>97.43000000000001</v>
      </c>
      <c r="F114" s="15" t="n">
        <v>0.0031</v>
      </c>
      <c r="G114" s="15" t="n"/>
    </row>
    <row r="115">
      <c r="A115" s="12" t="inlineStr">
        <is>
          <t>Coal India Ltd.</t>
        </is>
      </c>
      <c r="B115" s="30" t="inlineStr">
        <is>
          <t>INE522F01014</t>
        </is>
      </c>
      <c r="C115" s="30" t="inlineStr">
        <is>
          <t>Consumable Fuels</t>
        </is>
      </c>
      <c r="D115" s="13" t="n">
        <v>25008</v>
      </c>
      <c r="E115" s="14" t="n">
        <v>97.19</v>
      </c>
      <c r="F115" s="15" t="n">
        <v>0.0031</v>
      </c>
      <c r="G115" s="15" t="n"/>
    </row>
    <row r="116">
      <c r="A116" s="12" t="inlineStr">
        <is>
          <t>SBI Life Insurance Company Ltd.</t>
        </is>
      </c>
      <c r="B116" s="30" t="inlineStr">
        <is>
          <t>INE123W01016</t>
        </is>
      </c>
      <c r="C116" s="30" t="inlineStr">
        <is>
          <t>Insurance</t>
        </is>
      </c>
      <c r="D116" s="13" t="n">
        <v>4941</v>
      </c>
      <c r="E116" s="14" t="n">
        <v>96.63</v>
      </c>
      <c r="F116" s="15" t="n">
        <v>0.0031</v>
      </c>
      <c r="G116" s="15" t="n"/>
    </row>
    <row r="117">
      <c r="A117" s="12" t="inlineStr">
        <is>
          <t>Jubilant Foodworks Ltd.</t>
        </is>
      </c>
      <c r="B117" s="30" t="inlineStr">
        <is>
          <t>INE797F01020</t>
        </is>
      </c>
      <c r="C117" s="30" t="inlineStr">
        <is>
          <t>Leisure Services</t>
        </is>
      </c>
      <c r="D117" s="13" t="n">
        <v>16140</v>
      </c>
      <c r="E117" s="14" t="n">
        <v>96.48999999999999</v>
      </c>
      <c r="F117" s="15" t="n">
        <v>0.0031</v>
      </c>
      <c r="G117" s="15" t="n"/>
    </row>
    <row r="118">
      <c r="A118" s="12" t="inlineStr">
        <is>
          <t>ICICI Prudential Life Insurance Co Ltd.</t>
        </is>
      </c>
      <c r="B118" s="30" t="inlineStr">
        <is>
          <t>INE726G01019</t>
        </is>
      </c>
      <c r="C118" s="30" t="inlineStr">
        <is>
          <t>Insurance</t>
        </is>
      </c>
      <c r="D118" s="13" t="n">
        <v>16169</v>
      </c>
      <c r="E118" s="14" t="n">
        <v>95.58</v>
      </c>
      <c r="F118" s="15" t="n">
        <v>0.0031</v>
      </c>
      <c r="G118" s="15" t="n"/>
    </row>
    <row r="119">
      <c r="A119" s="12" t="inlineStr">
        <is>
          <t>Tata Motors Passenger Vehicles Ltd.</t>
        </is>
      </c>
      <c r="B119" s="30" t="inlineStr">
        <is>
          <t>INE155A01022</t>
        </is>
      </c>
      <c r="C119" s="30" t="inlineStr">
        <is>
          <t>Automobiles</t>
        </is>
      </c>
      <c r="D119" s="13" t="n">
        <v>23003</v>
      </c>
      <c r="E119" s="14" t="n">
        <v>94.31</v>
      </c>
      <c r="F119" s="15" t="n">
        <v>0.003</v>
      </c>
      <c r="G119" s="15" t="n"/>
    </row>
    <row r="120">
      <c r="A120" s="12" t="inlineStr">
        <is>
          <t>Divi's Laboratories Ltd.</t>
        </is>
      </c>
      <c r="B120" s="30" t="inlineStr">
        <is>
          <t>INE361B01024</t>
        </is>
      </c>
      <c r="C120" s="30" t="inlineStr">
        <is>
          <t>Pharmaceuticals &amp; Biotechnology</t>
        </is>
      </c>
      <c r="D120" s="13" t="n">
        <v>1399</v>
      </c>
      <c r="E120" s="14" t="n">
        <v>94.26000000000001</v>
      </c>
      <c r="F120" s="15" t="n">
        <v>0.003</v>
      </c>
      <c r="G120" s="15" t="n"/>
    </row>
    <row r="121">
      <c r="A121" s="12" t="inlineStr">
        <is>
          <t>Max Healthcare Institute Ltd.</t>
        </is>
      </c>
      <c r="B121" s="30" t="inlineStr">
        <is>
          <t>INE027H01010</t>
        </is>
      </c>
      <c r="C121" s="30" t="inlineStr">
        <is>
          <t>Healthcare Services</t>
        </is>
      </c>
      <c r="D121" s="13" t="n">
        <v>8186</v>
      </c>
      <c r="E121" s="14" t="n">
        <v>93.95999999999999</v>
      </c>
      <c r="F121" s="15" t="n">
        <v>0.003</v>
      </c>
      <c r="G121" s="15" t="n"/>
    </row>
    <row r="122">
      <c r="A122" s="12" t="inlineStr">
        <is>
          <t>Hitachi Energy India Ltd.</t>
        </is>
      </c>
      <c r="B122" s="30" t="inlineStr">
        <is>
          <t>INE07Y701011</t>
        </is>
      </c>
      <c r="C122" s="30" t="inlineStr">
        <is>
          <t>Electrical Equipment</t>
        </is>
      </c>
      <c r="D122" s="13" t="n">
        <v>524</v>
      </c>
      <c r="E122" s="14" t="n">
        <v>93.16</v>
      </c>
      <c r="F122" s="15" t="n">
        <v>0.003</v>
      </c>
      <c r="G122" s="15" t="n"/>
    </row>
    <row r="123">
      <c r="A123" s="12" t="inlineStr">
        <is>
          <t>Cipla Ltd.</t>
        </is>
      </c>
      <c r="B123" s="30" t="inlineStr">
        <is>
          <t>INE059A01026</t>
        </is>
      </c>
      <c r="C123" s="30" t="inlineStr">
        <is>
          <t>Pharmaceuticals &amp; Biotechnology</t>
        </is>
      </c>
      <c r="D123" s="13" t="n">
        <v>6194</v>
      </c>
      <c r="E123" s="14" t="n">
        <v>92.98999999999999</v>
      </c>
      <c r="F123" s="15" t="n">
        <v>0.003</v>
      </c>
      <c r="G123" s="15" t="n"/>
    </row>
    <row r="124">
      <c r="A124" s="12" t="inlineStr">
        <is>
          <t>Vedanta Ltd.</t>
        </is>
      </c>
      <c r="B124" s="30" t="inlineStr">
        <is>
          <t>INE205A01025</t>
        </is>
      </c>
      <c r="C124" s="30" t="inlineStr">
        <is>
          <t>Diversified Metals</t>
        </is>
      </c>
      <c r="D124" s="13" t="n">
        <v>18682</v>
      </c>
      <c r="E124" s="14" t="n">
        <v>92.20999999999999</v>
      </c>
      <c r="F124" s="15" t="n">
        <v>0.003</v>
      </c>
      <c r="G124" s="15" t="n"/>
    </row>
    <row r="125">
      <c r="A125" s="12" t="inlineStr">
        <is>
          <t>Biocon Ltd.</t>
        </is>
      </c>
      <c r="B125" s="30" t="inlineStr">
        <is>
          <t>INE376G01013</t>
        </is>
      </c>
      <c r="C125" s="30" t="inlineStr">
        <is>
          <t>Pharmaceuticals &amp; Biotechnology</t>
        </is>
      </c>
      <c r="D125" s="13" t="n">
        <v>24759</v>
      </c>
      <c r="E125" s="14" t="n">
        <v>92.13</v>
      </c>
      <c r="F125" s="15" t="n">
        <v>0.003</v>
      </c>
      <c r="G125" s="15" t="n"/>
    </row>
    <row r="126">
      <c r="A126" s="12" t="inlineStr">
        <is>
          <t>UNO Minda Ltd.</t>
        </is>
      </c>
      <c r="B126" s="30" t="inlineStr">
        <is>
          <t>INE405E01023</t>
        </is>
      </c>
      <c r="C126" s="30" t="inlineStr">
        <is>
          <t>Auto Components</t>
        </is>
      </c>
      <c r="D126" s="13" t="n">
        <v>7402</v>
      </c>
      <c r="E126" s="14" t="n">
        <v>91.43000000000001</v>
      </c>
      <c r="F126" s="15" t="n">
        <v>0.0029</v>
      </c>
      <c r="G126" s="15" t="n"/>
    </row>
    <row r="127">
      <c r="A127" s="12" t="inlineStr">
        <is>
          <t>L&amp;T Finance Ltd.</t>
        </is>
      </c>
      <c r="B127" s="30" t="inlineStr">
        <is>
          <t>INE498L01015</t>
        </is>
      </c>
      <c r="C127" s="30" t="inlineStr">
        <is>
          <t>Finance</t>
        </is>
      </c>
      <c r="D127" s="13" t="n">
        <v>33608</v>
      </c>
      <c r="E127" s="14" t="n">
        <v>90.91</v>
      </c>
      <c r="F127" s="15" t="n">
        <v>0.0029</v>
      </c>
      <c r="G127" s="15" t="n"/>
    </row>
    <row r="128">
      <c r="A128" s="12" t="inlineStr">
        <is>
          <t>Tata Communications Ltd.</t>
        </is>
      </c>
      <c r="B128" s="30" t="inlineStr">
        <is>
          <t>INE151A01013</t>
        </is>
      </c>
      <c r="C128" s="30" t="inlineStr">
        <is>
          <t>Telecom - Services</t>
        </is>
      </c>
      <c r="D128" s="13" t="n">
        <v>4841</v>
      </c>
      <c r="E128" s="14" t="n">
        <v>90.79000000000001</v>
      </c>
      <c r="F128" s="15" t="n">
        <v>0.0029</v>
      </c>
      <c r="G128" s="15" t="n"/>
    </row>
    <row r="129">
      <c r="A129" s="12" t="inlineStr">
        <is>
          <t>TVS Motor Company Ltd.</t>
        </is>
      </c>
      <c r="B129" s="30" t="inlineStr">
        <is>
          <t>INE494B01023</t>
        </is>
      </c>
      <c r="C129" s="30" t="inlineStr">
        <is>
          <t>Automobiles</t>
        </is>
      </c>
      <c r="D129" s="13" t="n">
        <v>2585</v>
      </c>
      <c r="E129" s="14" t="n">
        <v>90.7</v>
      </c>
      <c r="F129" s="15" t="n">
        <v>0.0029</v>
      </c>
      <c r="G129" s="15" t="n"/>
    </row>
    <row r="130">
      <c r="A130" s="12" t="inlineStr">
        <is>
          <t>Indian Railway Catering &amp;Tou. Corp. Ltd.</t>
        </is>
      </c>
      <c r="B130" s="30" t="inlineStr">
        <is>
          <t>INE335Y01020</t>
        </is>
      </c>
      <c r="C130" s="30" t="inlineStr">
        <is>
          <t>Leisure Services</t>
        </is>
      </c>
      <c r="D130" s="13" t="n">
        <v>12435</v>
      </c>
      <c r="E130" s="14" t="n">
        <v>89.37</v>
      </c>
      <c r="F130" s="15" t="n">
        <v>0.0029</v>
      </c>
      <c r="G130" s="15" t="n"/>
    </row>
    <row r="131">
      <c r="A131" s="12" t="inlineStr">
        <is>
          <t>Sona BLW Precision Forgings Ltd.</t>
        </is>
      </c>
      <c r="B131" s="30" t="inlineStr">
        <is>
          <t>INE073K01018</t>
        </is>
      </c>
      <c r="C131" s="30" t="inlineStr">
        <is>
          <t>Auto Components</t>
        </is>
      </c>
      <c r="D131" s="13" t="n">
        <v>18476</v>
      </c>
      <c r="E131" s="14" t="n">
        <v>87.34999999999999</v>
      </c>
      <c r="F131" s="15" t="n">
        <v>0.0028</v>
      </c>
      <c r="G131" s="15" t="n"/>
    </row>
    <row r="132">
      <c r="A132" s="12" t="inlineStr">
        <is>
          <t>Petronet LNG Ltd.</t>
        </is>
      </c>
      <c r="B132" s="30" t="inlineStr">
        <is>
          <t>INE347G01014</t>
        </is>
      </c>
      <c r="C132" s="30" t="inlineStr">
        <is>
          <t>Gas</t>
        </is>
      </c>
      <c r="D132" s="13" t="n">
        <v>30896</v>
      </c>
      <c r="E132" s="14" t="n">
        <v>86.90000000000001</v>
      </c>
      <c r="F132" s="15" t="n">
        <v>0.0028</v>
      </c>
      <c r="G132" s="15" t="n"/>
    </row>
    <row r="133">
      <c r="A133" s="12" t="inlineStr">
        <is>
          <t>National Aluminium Company Ltd.</t>
        </is>
      </c>
      <c r="B133" s="30" t="inlineStr">
        <is>
          <t>INE139A01034</t>
        </is>
      </c>
      <c r="C133" s="30" t="inlineStr">
        <is>
          <t>Non - Ferrous Metals</t>
        </is>
      </c>
      <c r="D133" s="13" t="n">
        <v>36965</v>
      </c>
      <c r="E133" s="14" t="n">
        <v>86.55</v>
      </c>
      <c r="F133" s="15" t="n">
        <v>0.0028</v>
      </c>
      <c r="G133" s="15" t="n"/>
    </row>
    <row r="134">
      <c r="A134" s="12" t="inlineStr">
        <is>
          <t>HDFC Life Insurance Company Ltd.</t>
        </is>
      </c>
      <c r="B134" s="30" t="inlineStr">
        <is>
          <t>INE795G01014</t>
        </is>
      </c>
      <c r="C134" s="30" t="inlineStr">
        <is>
          <t>Insurance</t>
        </is>
      </c>
      <c r="D134" s="13" t="n">
        <v>11817</v>
      </c>
      <c r="E134" s="14" t="n">
        <v>86.48</v>
      </c>
      <c r="F134" s="15" t="n">
        <v>0.0028</v>
      </c>
      <c r="G134" s="15" t="n"/>
    </row>
    <row r="135">
      <c r="A135" s="12" t="inlineStr">
        <is>
          <t>Oberoi Realty Ltd.</t>
        </is>
      </c>
      <c r="B135" s="30" t="inlineStr">
        <is>
          <t>INE093I01010</t>
        </is>
      </c>
      <c r="C135" s="30" t="inlineStr">
        <is>
          <t>Realty</t>
        </is>
      </c>
      <c r="D135" s="13" t="n">
        <v>4852</v>
      </c>
      <c r="E135" s="14" t="n">
        <v>86.28</v>
      </c>
      <c r="F135" s="15" t="n">
        <v>0.0028</v>
      </c>
      <c r="G135" s="15" t="n"/>
    </row>
    <row r="136">
      <c r="A136" s="12" t="inlineStr">
        <is>
          <t>Mahindra &amp; Mahindra Financial Services Ltd</t>
        </is>
      </c>
      <c r="B136" s="30" t="inlineStr">
        <is>
          <t>INE774D01024</t>
        </is>
      </c>
      <c r="C136" s="30" t="inlineStr">
        <is>
          <t>Finance</t>
        </is>
      </c>
      <c r="D136" s="13" t="n">
        <v>27267</v>
      </c>
      <c r="E136" s="14" t="n">
        <v>86.04000000000001</v>
      </c>
      <c r="F136" s="15" t="n">
        <v>0.0028</v>
      </c>
      <c r="G136" s="15" t="n"/>
    </row>
    <row r="137">
      <c r="A137" s="12" t="inlineStr">
        <is>
          <t>Apollo Hospitals Enterprise Ltd.</t>
        </is>
      </c>
      <c r="B137" s="30" t="inlineStr">
        <is>
          <t>INE437A01024</t>
        </is>
      </c>
      <c r="C137" s="30" t="inlineStr">
        <is>
          <t>Healthcare Services</t>
        </is>
      </c>
      <c r="D137" s="13" t="n">
        <v>1113</v>
      </c>
      <c r="E137" s="14" t="n">
        <v>85.48999999999999</v>
      </c>
      <c r="F137" s="15" t="n">
        <v>0.0027</v>
      </c>
      <c r="G137" s="15" t="n"/>
    </row>
    <row r="138">
      <c r="A138" s="12" t="inlineStr">
        <is>
          <t>Patanjali Foods Ltd.</t>
        </is>
      </c>
      <c r="B138" s="30" t="inlineStr">
        <is>
          <t>INE619A01035</t>
        </is>
      </c>
      <c r="C138" s="30" t="inlineStr">
        <is>
          <t>Agricultural Food &amp; other Products</t>
        </is>
      </c>
      <c r="D138" s="13" t="n">
        <v>14018</v>
      </c>
      <c r="E138" s="14" t="n">
        <v>84.44</v>
      </c>
      <c r="F138" s="15" t="n">
        <v>0.0027</v>
      </c>
      <c r="G138" s="15" t="n"/>
    </row>
    <row r="139">
      <c r="A139" s="12" t="inlineStr">
        <is>
          <t>Tata Consumer Products Ltd.</t>
        </is>
      </c>
      <c r="B139" s="30" t="inlineStr">
        <is>
          <t>INE192A01025</t>
        </is>
      </c>
      <c r="C139" s="30" t="inlineStr">
        <is>
          <t>Agricultural Food &amp; other Products</t>
        </is>
      </c>
      <c r="D139" s="13" t="n">
        <v>7172</v>
      </c>
      <c r="E139" s="14" t="n">
        <v>83.55</v>
      </c>
      <c r="F139" s="15" t="n">
        <v>0.0027</v>
      </c>
      <c r="G139" s="15" t="n"/>
    </row>
    <row r="140">
      <c r="A140" s="12" t="inlineStr">
        <is>
          <t>ITC Hotels Ltd.</t>
        </is>
      </c>
      <c r="B140" s="30" t="inlineStr">
        <is>
          <t>INE379A01028</t>
        </is>
      </c>
      <c r="C140" s="30" t="inlineStr">
        <is>
          <t>Leisure Services</t>
        </is>
      </c>
      <c r="D140" s="13" t="n">
        <v>38406</v>
      </c>
      <c r="E140" s="14" t="n">
        <v>83.29000000000001</v>
      </c>
      <c r="F140" s="15" t="n">
        <v>0.0027</v>
      </c>
      <c r="G140" s="15" t="n"/>
    </row>
    <row r="141">
      <c r="A141" s="12" t="inlineStr">
        <is>
          <t>Oracle Financial Services Software Ltd.</t>
        </is>
      </c>
      <c r="B141" s="30" t="inlineStr">
        <is>
          <t>INE881D01027</t>
        </is>
      </c>
      <c r="C141" s="30" t="inlineStr">
        <is>
          <t>IT - Software</t>
        </is>
      </c>
      <c r="D141" s="13" t="n">
        <v>978</v>
      </c>
      <c r="E141" s="14" t="n">
        <v>83.28</v>
      </c>
      <c r="F141" s="15" t="n">
        <v>0.0027</v>
      </c>
      <c r="G141" s="15" t="n"/>
    </row>
    <row r="142">
      <c r="A142" s="12" t="inlineStr">
        <is>
          <t>Steel Authority of India Ltd.</t>
        </is>
      </c>
      <c r="B142" s="30" t="inlineStr">
        <is>
          <t>INE114A01011</t>
        </is>
      </c>
      <c r="C142" s="30" t="inlineStr">
        <is>
          <t>Ferrous Metals</t>
        </is>
      </c>
      <c r="D142" s="13" t="n">
        <v>59592</v>
      </c>
      <c r="E142" s="14" t="n">
        <v>81.55</v>
      </c>
      <c r="F142" s="15" t="n">
        <v>0.0026</v>
      </c>
      <c r="G142" s="15" t="n"/>
    </row>
    <row r="143">
      <c r="A143" s="12" t="inlineStr">
        <is>
          <t>Kalyan Jewellers India Ltd.</t>
        </is>
      </c>
      <c r="B143" s="30" t="inlineStr">
        <is>
          <t>INE303R01014</t>
        </is>
      </c>
      <c r="C143" s="30" t="inlineStr">
        <is>
          <t>Consumer Durables</t>
        </is>
      </c>
      <c r="D143" s="13" t="n">
        <v>15857</v>
      </c>
      <c r="E143" s="14" t="n">
        <v>80.81999999999999</v>
      </c>
      <c r="F143" s="15" t="n">
        <v>0.0026</v>
      </c>
      <c r="G143" s="15" t="n"/>
    </row>
    <row r="144">
      <c r="A144" s="12" t="inlineStr">
        <is>
          <t>Dr. Reddy's Laboratories Ltd.</t>
        </is>
      </c>
      <c r="B144" s="30" t="inlineStr">
        <is>
          <t>INE089A01031</t>
        </is>
      </c>
      <c r="C144" s="30" t="inlineStr">
        <is>
          <t>Pharmaceuticals &amp; Biotechnology</t>
        </is>
      </c>
      <c r="D144" s="13" t="n">
        <v>6709</v>
      </c>
      <c r="E144" s="14" t="n">
        <v>80.34999999999999</v>
      </c>
      <c r="F144" s="15" t="n">
        <v>0.0026</v>
      </c>
      <c r="G144" s="15" t="n"/>
    </row>
    <row r="145">
      <c r="A145" s="12" t="inlineStr">
        <is>
          <t>Cholamandalam Investment &amp; Finance Company Ltd.</t>
        </is>
      </c>
      <c r="B145" s="30" t="inlineStr">
        <is>
          <t>INE121A01024</t>
        </is>
      </c>
      <c r="C145" s="30" t="inlineStr">
        <is>
          <t>Finance</t>
        </is>
      </c>
      <c r="D145" s="13" t="n">
        <v>4641</v>
      </c>
      <c r="E145" s="14" t="n">
        <v>78.75</v>
      </c>
      <c r="F145" s="15" t="n">
        <v>0.0025</v>
      </c>
      <c r="G145" s="15" t="n"/>
    </row>
    <row r="146">
      <c r="A146" s="12" t="inlineStr">
        <is>
          <t>KPIT Technologies Ltd.</t>
        </is>
      </c>
      <c r="B146" s="30" t="inlineStr">
        <is>
          <t>INE04I401011</t>
        </is>
      </c>
      <c r="C146" s="30" t="inlineStr">
        <is>
          <t>IT - Software</t>
        </is>
      </c>
      <c r="D146" s="13" t="n">
        <v>6745</v>
      </c>
      <c r="E146" s="14" t="n">
        <v>78.69</v>
      </c>
      <c r="F146" s="15" t="n">
        <v>0.0025</v>
      </c>
      <c r="G146" s="15" t="n"/>
    </row>
    <row r="147">
      <c r="A147" s="12" t="inlineStr">
        <is>
          <t>Tata Elxsi Ltd.</t>
        </is>
      </c>
      <c r="B147" s="30" t="inlineStr">
        <is>
          <t>INE670A01012</t>
        </is>
      </c>
      <c r="C147" s="30" t="inlineStr">
        <is>
          <t>IT - Software</t>
        </is>
      </c>
      <c r="D147" s="13" t="n">
        <v>1429</v>
      </c>
      <c r="E147" s="14" t="n">
        <v>77.94</v>
      </c>
      <c r="F147" s="15" t="n">
        <v>0.0025</v>
      </c>
      <c r="G147" s="15" t="n"/>
    </row>
    <row r="148">
      <c r="A148" s="12" t="inlineStr">
        <is>
          <t>Container Corporation Of India Ltd.</t>
        </is>
      </c>
      <c r="B148" s="30" t="inlineStr">
        <is>
          <t>INE111A01025</t>
        </is>
      </c>
      <c r="C148" s="30" t="inlineStr">
        <is>
          <t>Transport Services</t>
        </is>
      </c>
      <c r="D148" s="13" t="n">
        <v>14204</v>
      </c>
      <c r="E148" s="14" t="n">
        <v>77.45</v>
      </c>
      <c r="F148" s="15" t="n">
        <v>0.0025</v>
      </c>
      <c r="G148" s="15" t="n"/>
    </row>
    <row r="149">
      <c r="A149" s="12" t="inlineStr">
        <is>
          <t>Rail Vikas Nigam Ltd.</t>
        </is>
      </c>
      <c r="B149" s="30" t="inlineStr">
        <is>
          <t>INE415G01027</t>
        </is>
      </c>
      <c r="C149" s="30" t="inlineStr">
        <is>
          <t>Construction</t>
        </is>
      </c>
      <c r="D149" s="13" t="n">
        <v>23399</v>
      </c>
      <c r="E149" s="14" t="n">
        <v>76.94</v>
      </c>
      <c r="F149" s="15" t="n">
        <v>0.0025</v>
      </c>
      <c r="G149" s="15" t="n"/>
    </row>
    <row r="150">
      <c r="A150" s="12" t="inlineStr">
        <is>
          <t>Bharat Petroleum Corporation Ltd.</t>
        </is>
      </c>
      <c r="B150" s="30" t="inlineStr">
        <is>
          <t>INE029A01011</t>
        </is>
      </c>
      <c r="C150" s="30" t="inlineStr">
        <is>
          <t>Petroleum Products</t>
        </is>
      </c>
      <c r="D150" s="13" t="n">
        <v>21346</v>
      </c>
      <c r="E150" s="14" t="n">
        <v>76.16</v>
      </c>
      <c r="F150" s="15" t="n">
        <v>0.0024</v>
      </c>
      <c r="G150" s="15" t="n"/>
    </row>
    <row r="151">
      <c r="A151" s="12" t="inlineStr">
        <is>
          <t>Britannia Industries Ltd.</t>
        </is>
      </c>
      <c r="B151" s="30" t="inlineStr">
        <is>
          <t>INE216A01030</t>
        </is>
      </c>
      <c r="C151" s="30" t="inlineStr">
        <is>
          <t>Food Products</t>
        </is>
      </c>
      <c r="D151" s="13" t="n">
        <v>1299</v>
      </c>
      <c r="E151" s="14" t="n">
        <v>75.81999999999999</v>
      </c>
      <c r="F151" s="15" t="n">
        <v>0.0024</v>
      </c>
      <c r="G151" s="15" t="n"/>
    </row>
    <row r="152">
      <c r="A152" s="12" t="inlineStr">
        <is>
          <t>Wipro Ltd.</t>
        </is>
      </c>
      <c r="B152" s="30" t="inlineStr">
        <is>
          <t>INE075A01022</t>
        </is>
      </c>
      <c r="C152" s="30" t="inlineStr">
        <is>
          <t>IT - Software</t>
        </is>
      </c>
      <c r="D152" s="13" t="n">
        <v>31420</v>
      </c>
      <c r="E152" s="14" t="n">
        <v>75.62</v>
      </c>
      <c r="F152" s="15" t="n">
        <v>0.0024</v>
      </c>
      <c r="G152" s="15" t="n"/>
    </row>
    <row r="153">
      <c r="A153" s="12" t="inlineStr">
        <is>
          <t>Balkrishna Industries Ltd.</t>
        </is>
      </c>
      <c r="B153" s="30" t="inlineStr">
        <is>
          <t>INE787D01026</t>
        </is>
      </c>
      <c r="C153" s="30" t="inlineStr">
        <is>
          <t>Auto Components</t>
        </is>
      </c>
      <c r="D153" s="13" t="n">
        <v>3300</v>
      </c>
      <c r="E153" s="14" t="n">
        <v>75.23</v>
      </c>
      <c r="F153" s="15" t="n">
        <v>0.0024</v>
      </c>
      <c r="G153" s="15" t="n"/>
    </row>
    <row r="154">
      <c r="A154" s="12" t="inlineStr">
        <is>
          <t>Tata Power Company Ltd.</t>
        </is>
      </c>
      <c r="B154" s="30" t="inlineStr">
        <is>
          <t>INE245A01021</t>
        </is>
      </c>
      <c r="C154" s="30" t="inlineStr">
        <is>
          <t>Power</t>
        </is>
      </c>
      <c r="D154" s="13" t="n">
        <v>18493</v>
      </c>
      <c r="E154" s="14" t="n">
        <v>74.88</v>
      </c>
      <c r="F154" s="15" t="n">
        <v>0.0024</v>
      </c>
      <c r="G154" s="15" t="n"/>
    </row>
    <row r="155">
      <c r="A155" s="12" t="inlineStr">
        <is>
          <t>Astral Ltd.</t>
        </is>
      </c>
      <c r="B155" s="30" t="inlineStr">
        <is>
          <t>INE006I01046</t>
        </is>
      </c>
      <c r="C155" s="30" t="inlineStr">
        <is>
          <t>Industrial Products</t>
        </is>
      </c>
      <c r="D155" s="13" t="n">
        <v>5074</v>
      </c>
      <c r="E155" s="14" t="n">
        <v>73.58</v>
      </c>
      <c r="F155" s="15" t="n">
        <v>0.0024</v>
      </c>
      <c r="G155" s="15" t="n"/>
    </row>
    <row r="156">
      <c r="A156" s="12" t="inlineStr">
        <is>
          <t>IPCA Laboratories Ltd.</t>
        </is>
      </c>
      <c r="B156" s="30" t="inlineStr">
        <is>
          <t>INE571A01038</t>
        </is>
      </c>
      <c r="C156" s="30" t="inlineStr">
        <is>
          <t>Pharmaceuticals &amp; Biotechnology</t>
        </is>
      </c>
      <c r="D156" s="13" t="n">
        <v>5729</v>
      </c>
      <c r="E156" s="14" t="n">
        <v>72.83</v>
      </c>
      <c r="F156" s="15" t="n">
        <v>0.0023</v>
      </c>
      <c r="G156" s="15" t="n"/>
    </row>
    <row r="157">
      <c r="A157" s="12" t="inlineStr">
        <is>
          <t>Adani Total Gas Ltd.</t>
        </is>
      </c>
      <c r="B157" s="30" t="inlineStr">
        <is>
          <t>INE399L01023</t>
        </is>
      </c>
      <c r="C157" s="30" t="inlineStr">
        <is>
          <t>Gas</t>
        </is>
      </c>
      <c r="D157" s="13" t="n">
        <v>11435</v>
      </c>
      <c r="E157" s="14" t="n">
        <v>72.22</v>
      </c>
      <c r="F157" s="15" t="n">
        <v>0.0023</v>
      </c>
      <c r="G157" s="15" t="n"/>
    </row>
    <row r="158">
      <c r="A158" s="12" t="inlineStr">
        <is>
          <t>The Indian Hotels Company Ltd.</t>
        </is>
      </c>
      <c r="B158" s="30" t="inlineStr">
        <is>
          <t>INE053A01029</t>
        </is>
      </c>
      <c r="C158" s="30" t="inlineStr">
        <is>
          <t>Leisure Services</t>
        </is>
      </c>
      <c r="D158" s="13" t="n">
        <v>9673</v>
      </c>
      <c r="E158" s="14" t="n">
        <v>71.75</v>
      </c>
      <c r="F158" s="15" t="n">
        <v>0.0023</v>
      </c>
      <c r="G158" s="15" t="n"/>
    </row>
    <row r="159">
      <c r="A159" s="12" t="inlineStr">
        <is>
          <t>Exide Industries Ltd.</t>
        </is>
      </c>
      <c r="B159" s="30" t="inlineStr">
        <is>
          <t>INE302A01020</t>
        </is>
      </c>
      <c r="C159" s="30" t="inlineStr">
        <is>
          <t>Auto Components</t>
        </is>
      </c>
      <c r="D159" s="13" t="n">
        <v>18761</v>
      </c>
      <c r="E159" s="14" t="n">
        <v>71.65000000000001</v>
      </c>
      <c r="F159" s="15" t="n">
        <v>0.0023</v>
      </c>
      <c r="G159" s="15" t="n"/>
    </row>
    <row r="160">
      <c r="A160" s="12" t="inlineStr">
        <is>
          <t>Adani Enterprises Ltd.</t>
        </is>
      </c>
      <c r="B160" s="30" t="inlineStr">
        <is>
          <t>INE423A01024</t>
        </is>
      </c>
      <c r="C160" s="30" t="inlineStr">
        <is>
          <t>Metals &amp; Minerals Trading</t>
        </is>
      </c>
      <c r="D160" s="13" t="n">
        <v>2868</v>
      </c>
      <c r="E160" s="14" t="n">
        <v>71.16</v>
      </c>
      <c r="F160" s="15" t="n">
        <v>0.0023</v>
      </c>
      <c r="G160" s="15" t="n"/>
    </row>
    <row r="161">
      <c r="A161" s="12" t="inlineStr">
        <is>
          <t>LIC Housing Finance Ltd.</t>
        </is>
      </c>
      <c r="B161" s="30" t="inlineStr">
        <is>
          <t>INE115A01026</t>
        </is>
      </c>
      <c r="C161" s="30" t="inlineStr">
        <is>
          <t>Finance</t>
        </is>
      </c>
      <c r="D161" s="13" t="n">
        <v>12395</v>
      </c>
      <c r="E161" s="14" t="n">
        <v>70.77</v>
      </c>
      <c r="F161" s="15" t="n">
        <v>0.0023</v>
      </c>
      <c r="G161" s="15" t="n"/>
    </row>
    <row r="162">
      <c r="A162" s="12" t="inlineStr">
        <is>
          <t>Lloyds Metals And Energy Ltd.</t>
        </is>
      </c>
      <c r="B162" s="30" t="inlineStr">
        <is>
          <t>INE281B01032</t>
        </is>
      </c>
      <c r="C162" s="30" t="inlineStr">
        <is>
          <t>Minerals &amp; Mining</t>
        </is>
      </c>
      <c r="D162" s="13" t="n">
        <v>5402</v>
      </c>
      <c r="E162" s="14" t="n">
        <v>70.48999999999999</v>
      </c>
      <c r="F162" s="15" t="n">
        <v>0.0023</v>
      </c>
      <c r="G162" s="15" t="n"/>
    </row>
    <row r="163">
      <c r="A163" s="12" t="inlineStr">
        <is>
          <t>VARUN BEVERAGES LIMITED</t>
        </is>
      </c>
      <c r="B163" s="30" t="inlineStr">
        <is>
          <t>INE200M01039</t>
        </is>
      </c>
      <c r="C163" s="30" t="inlineStr">
        <is>
          <t>Beverages</t>
        </is>
      </c>
      <c r="D163" s="13" t="n">
        <v>14920</v>
      </c>
      <c r="E163" s="14" t="n">
        <v>70.06999999999999</v>
      </c>
      <c r="F163" s="15" t="n">
        <v>0.0023</v>
      </c>
      <c r="G163" s="15" t="n"/>
    </row>
    <row r="164">
      <c r="A164" s="12" t="inlineStr">
        <is>
          <t>Bank of India</t>
        </is>
      </c>
      <c r="B164" s="30" t="inlineStr">
        <is>
          <t>INE084A01016</t>
        </is>
      </c>
      <c r="C164" s="30" t="inlineStr">
        <is>
          <t>Banks</t>
        </is>
      </c>
      <c r="D164" s="13" t="n">
        <v>50091</v>
      </c>
      <c r="E164" s="14" t="n">
        <v>70.06999999999999</v>
      </c>
      <c r="F164" s="15" t="n">
        <v>0.0023</v>
      </c>
      <c r="G164" s="15" t="n"/>
    </row>
    <row r="165">
      <c r="A165" s="12" t="inlineStr">
        <is>
          <t>Dalmia Bharat Ltd.</t>
        </is>
      </c>
      <c r="B165" s="30" t="inlineStr">
        <is>
          <t>INE00R701025</t>
        </is>
      </c>
      <c r="C165" s="30" t="inlineStr">
        <is>
          <t>Cement &amp; Cement Products</t>
        </is>
      </c>
      <c r="D165" s="13" t="n">
        <v>3284</v>
      </c>
      <c r="E165" s="14" t="n">
        <v>68.86</v>
      </c>
      <c r="F165" s="15" t="n">
        <v>0.0022</v>
      </c>
      <c r="G165" s="15" t="n"/>
    </row>
    <row r="166">
      <c r="A166" s="12" t="inlineStr">
        <is>
          <t>Adani Power Ltd.</t>
        </is>
      </c>
      <c r="B166" s="30" t="inlineStr">
        <is>
          <t>INE814H01029</t>
        </is>
      </c>
      <c r="C166" s="30" t="inlineStr">
        <is>
          <t>Power</t>
        </is>
      </c>
      <c r="D166" s="13" t="n">
        <v>43344</v>
      </c>
      <c r="E166" s="14" t="n">
        <v>68.42</v>
      </c>
      <c r="F166" s="15" t="n">
        <v>0.0022</v>
      </c>
      <c r="G166" s="15" t="n"/>
    </row>
    <row r="167">
      <c r="A167" s="12" t="inlineStr">
        <is>
          <t>Indian Oil Corporation Ltd.</t>
        </is>
      </c>
      <c r="B167" s="30" t="inlineStr">
        <is>
          <t>INE242A01010</t>
        </is>
      </c>
      <c r="C167" s="30" t="inlineStr">
        <is>
          <t>Petroleum Products</t>
        </is>
      </c>
      <c r="D167" s="13" t="n">
        <v>41147</v>
      </c>
      <c r="E167" s="14" t="n">
        <v>68.26000000000001</v>
      </c>
      <c r="F167" s="15" t="n">
        <v>0.0022</v>
      </c>
      <c r="G167" s="15" t="n"/>
    </row>
    <row r="168">
      <c r="A168" s="12" t="inlineStr">
        <is>
          <t>Avenue Supermarts Ltd.</t>
        </is>
      </c>
      <c r="B168" s="30" t="inlineStr">
        <is>
          <t>INE192R01011</t>
        </is>
      </c>
      <c r="C168" s="30" t="inlineStr">
        <is>
          <t>Retailing</t>
        </is>
      </c>
      <c r="D168" s="13" t="n">
        <v>1621</v>
      </c>
      <c r="E168" s="14" t="n">
        <v>67.33</v>
      </c>
      <c r="F168" s="15" t="n">
        <v>0.0022</v>
      </c>
      <c r="G168" s="15" t="n"/>
    </row>
    <row r="169">
      <c r="A169" s="12" t="inlineStr">
        <is>
          <t>Apollo Tyres Ltd.</t>
        </is>
      </c>
      <c r="B169" s="30" t="inlineStr">
        <is>
          <t>INE438A01022</t>
        </is>
      </c>
      <c r="C169" s="30" t="inlineStr">
        <is>
          <t>Auto Components</t>
        </is>
      </c>
      <c r="D169" s="13" t="n">
        <v>13345</v>
      </c>
      <c r="E169" s="14" t="n">
        <v>66.93000000000001</v>
      </c>
      <c r="F169" s="15" t="n">
        <v>0.0021</v>
      </c>
      <c r="G169" s="15" t="n"/>
    </row>
    <row r="170">
      <c r="A170" s="12" t="inlineStr">
        <is>
          <t>Schaeffler India Ltd.</t>
        </is>
      </c>
      <c r="B170" s="30" t="inlineStr">
        <is>
          <t>INE513A01022</t>
        </is>
      </c>
      <c r="C170" s="30" t="inlineStr">
        <is>
          <t>Auto Components</t>
        </is>
      </c>
      <c r="D170" s="13" t="n">
        <v>1658</v>
      </c>
      <c r="E170" s="14" t="n">
        <v>66.67</v>
      </c>
      <c r="F170" s="15" t="n">
        <v>0.0021</v>
      </c>
      <c r="G170" s="15" t="n"/>
    </row>
    <row r="171">
      <c r="A171" s="12" t="inlineStr">
        <is>
          <t>Power Finance Corporation Ltd.</t>
        </is>
      </c>
      <c r="B171" s="30" t="inlineStr">
        <is>
          <t>INE134E01011</t>
        </is>
      </c>
      <c r="C171" s="30" t="inlineStr">
        <is>
          <t>Finance</t>
        </is>
      </c>
      <c r="D171" s="13" t="n">
        <v>16035</v>
      </c>
      <c r="E171" s="14" t="n">
        <v>64.66</v>
      </c>
      <c r="F171" s="15" t="n">
        <v>0.0021</v>
      </c>
      <c r="G171" s="15" t="n"/>
    </row>
    <row r="172">
      <c r="A172" s="12" t="inlineStr">
        <is>
          <t>Nippon Life India Asset Management Ltd.</t>
        </is>
      </c>
      <c r="B172" s="30" t="inlineStr">
        <is>
          <t>INE298J01013</t>
        </is>
      </c>
      <c r="C172" s="30" t="inlineStr">
        <is>
          <t>Capital Markets</t>
        </is>
      </c>
      <c r="D172" s="13" t="n">
        <v>7281</v>
      </c>
      <c r="E172" s="14" t="n">
        <v>63.69</v>
      </c>
      <c r="F172" s="15" t="n">
        <v>0.002</v>
      </c>
      <c r="G172" s="15" t="n"/>
    </row>
    <row r="173">
      <c r="A173" s="12" t="inlineStr">
        <is>
          <t>Berger Paints (I) Ltd.</t>
        </is>
      </c>
      <c r="B173" s="30" t="inlineStr">
        <is>
          <t>INE463A01038</t>
        </is>
      </c>
      <c r="C173" s="30" t="inlineStr">
        <is>
          <t>Consumer Durables</t>
        </is>
      </c>
      <c r="D173" s="13" t="n">
        <v>11739</v>
      </c>
      <c r="E173" s="14" t="n">
        <v>63.64</v>
      </c>
      <c r="F173" s="15" t="n">
        <v>0.002</v>
      </c>
      <c r="G173" s="15" t="n"/>
    </row>
    <row r="174">
      <c r="A174" s="12" t="inlineStr">
        <is>
          <t>Gujarat Fluorochemicals Ltd.</t>
        </is>
      </c>
      <c r="B174" s="30" t="inlineStr">
        <is>
          <t>INE09N301011</t>
        </is>
      </c>
      <c r="C174" s="30" t="inlineStr">
        <is>
          <t>Chemicals &amp; Petrochemicals</t>
        </is>
      </c>
      <c r="D174" s="13" t="n">
        <v>1684</v>
      </c>
      <c r="E174" s="14" t="n">
        <v>63.04</v>
      </c>
      <c r="F174" s="15" t="n">
        <v>0.002</v>
      </c>
      <c r="G174" s="15" t="n"/>
    </row>
    <row r="175">
      <c r="A175" s="12" t="inlineStr">
        <is>
          <t>Cochin Shipyard Ltd.</t>
        </is>
      </c>
      <c r="B175" s="30" t="inlineStr">
        <is>
          <t>INE704P01025</t>
        </is>
      </c>
      <c r="C175" s="30" t="inlineStr">
        <is>
          <t>Industrial Manufacturing</t>
        </is>
      </c>
      <c r="D175" s="13" t="n">
        <v>3489</v>
      </c>
      <c r="E175" s="14" t="n">
        <v>62.44</v>
      </c>
      <c r="F175" s="15" t="n">
        <v>0.002</v>
      </c>
      <c r="G175" s="15" t="n"/>
    </row>
    <row r="176">
      <c r="A176" s="12" t="inlineStr">
        <is>
          <t>Abbott India Ltd.</t>
        </is>
      </c>
      <c r="B176" s="30" t="inlineStr">
        <is>
          <t>INE358A01014</t>
        </is>
      </c>
      <c r="C176" s="30" t="inlineStr">
        <is>
          <t>Pharmaceuticals &amp; Biotechnology</t>
        </is>
      </c>
      <c r="D176" s="13" t="n">
        <v>215</v>
      </c>
      <c r="E176" s="14" t="n">
        <v>62.34</v>
      </c>
      <c r="F176" s="15" t="n">
        <v>0.002</v>
      </c>
      <c r="G176" s="15" t="n"/>
    </row>
    <row r="177">
      <c r="A177" s="12" t="inlineStr">
        <is>
          <t>Motilal Oswal Financial Services Ltd.</t>
        </is>
      </c>
      <c r="B177" s="30" t="inlineStr">
        <is>
          <t>INE338I01027</t>
        </is>
      </c>
      <c r="C177" s="30" t="inlineStr">
        <is>
          <t>Capital Markets</t>
        </is>
      </c>
      <c r="D177" s="13" t="n">
        <v>6364</v>
      </c>
      <c r="E177" s="14" t="n">
        <v>62.24</v>
      </c>
      <c r="F177" s="15" t="n">
        <v>0.002</v>
      </c>
      <c r="G177" s="15" t="n"/>
    </row>
    <row r="178">
      <c r="A178" s="12" t="inlineStr">
        <is>
          <t>Indraprastha Gas Ltd.</t>
        </is>
      </c>
      <c r="B178" s="30" t="inlineStr">
        <is>
          <t>INE203G01027</t>
        </is>
      </c>
      <c r="C178" s="30" t="inlineStr">
        <is>
          <t>Gas</t>
        </is>
      </c>
      <c r="D178" s="13" t="n">
        <v>28915</v>
      </c>
      <c r="E178" s="14" t="n">
        <v>61.28</v>
      </c>
      <c r="F178" s="15" t="n">
        <v>0.002</v>
      </c>
      <c r="G178" s="15" t="n"/>
    </row>
    <row r="179">
      <c r="A179" s="12" t="inlineStr">
        <is>
          <t>TML Commercial Vehicles Ltd.</t>
        </is>
      </c>
      <c r="B179" s="30" t="inlineStr">
        <is>
          <t>INE1TAE01010</t>
        </is>
      </c>
      <c r="C179" s="30" t="inlineStr">
        <is>
          <t>Agricultural, Commercial &amp; Construction Vehicles</t>
        </is>
      </c>
      <c r="D179" s="13" t="n">
        <v>23066</v>
      </c>
      <c r="E179" s="14" t="n">
        <v>60.14</v>
      </c>
      <c r="F179" s="15" t="n">
        <v>0.0019</v>
      </c>
      <c r="G179" s="15" t="n"/>
    </row>
    <row r="180">
      <c r="A180" s="12" t="inlineStr">
        <is>
          <t>Apar Industries Ltd.</t>
        </is>
      </c>
      <c r="B180" s="30" t="inlineStr">
        <is>
          <t>INE372A01015</t>
        </is>
      </c>
      <c r="C180" s="30" t="inlineStr">
        <is>
          <t>Electrical Equipment</t>
        </is>
      </c>
      <c r="D180" s="13" t="n">
        <v>696</v>
      </c>
      <c r="E180" s="14" t="n">
        <v>60.35</v>
      </c>
      <c r="F180" s="15" t="n">
        <v>0.0019</v>
      </c>
      <c r="G180" s="15" t="n"/>
    </row>
    <row r="181">
      <c r="A181" s="12" t="inlineStr">
        <is>
          <t>Info Edge (India) Ltd.</t>
        </is>
      </c>
      <c r="B181" s="30" t="inlineStr">
        <is>
          <t>INE663F01032</t>
        </is>
      </c>
      <c r="C181" s="30" t="inlineStr">
        <is>
          <t>Retailing</t>
        </is>
      </c>
      <c r="D181" s="13" t="n">
        <v>4280</v>
      </c>
      <c r="E181" s="14" t="n">
        <v>58.99</v>
      </c>
      <c r="F181" s="15" t="n">
        <v>0.0019</v>
      </c>
      <c r="G181" s="15" t="n"/>
    </row>
    <row r="182">
      <c r="A182" s="12" t="inlineStr">
        <is>
          <t>Bajaj Holdings &amp; Investment Ltd.</t>
        </is>
      </c>
      <c r="B182" s="30" t="inlineStr">
        <is>
          <t>INE118A01012</t>
        </is>
      </c>
      <c r="C182" s="30" t="inlineStr">
        <is>
          <t>Finance</t>
        </is>
      </c>
      <c r="D182" s="13" t="n">
        <v>477</v>
      </c>
      <c r="E182" s="14" t="n">
        <v>58.69</v>
      </c>
      <c r="F182" s="15" t="n">
        <v>0.0019</v>
      </c>
      <c r="G182" s="15" t="n"/>
    </row>
    <row r="183">
      <c r="A183" s="12" t="inlineStr">
        <is>
          <t>Bharat Dynamics Ltd.</t>
        </is>
      </c>
      <c r="B183" s="30" t="inlineStr">
        <is>
          <t>INE171Z01026</t>
        </is>
      </c>
      <c r="C183" s="30" t="inlineStr">
        <is>
          <t>Aerospace &amp; Defense</t>
        </is>
      </c>
      <c r="D183" s="13" t="n">
        <v>3799</v>
      </c>
      <c r="E183" s="14" t="n">
        <v>58.12</v>
      </c>
      <c r="F183" s="15" t="n">
        <v>0.0019</v>
      </c>
      <c r="G183" s="15" t="n"/>
    </row>
    <row r="184">
      <c r="A184" s="12" t="inlineStr">
        <is>
          <t>LTIMindtree Ltd.</t>
        </is>
      </c>
      <c r="B184" s="30" t="inlineStr">
        <is>
          <t>INE214T01019</t>
        </is>
      </c>
      <c r="C184" s="30" t="inlineStr">
        <is>
          <t>IT - Software</t>
        </is>
      </c>
      <c r="D184" s="13" t="n">
        <v>1021</v>
      </c>
      <c r="E184" s="14" t="n">
        <v>58.04</v>
      </c>
      <c r="F184" s="15" t="n">
        <v>0.0019</v>
      </c>
      <c r="G184" s="15" t="n"/>
    </row>
    <row r="185">
      <c r="A185" s="12" t="inlineStr">
        <is>
          <t>Bharti Hexacom Ltd.</t>
        </is>
      </c>
      <c r="B185" s="30" t="inlineStr">
        <is>
          <t>INE343G01021</t>
        </is>
      </c>
      <c r="C185" s="30" t="inlineStr">
        <is>
          <t>Telecom - Services</t>
        </is>
      </c>
      <c r="D185" s="13" t="n">
        <v>3100</v>
      </c>
      <c r="E185" s="14" t="n">
        <v>57.68</v>
      </c>
      <c r="F185" s="15" t="n">
        <v>0.0019</v>
      </c>
      <c r="G185" s="15" t="n"/>
    </row>
    <row r="186">
      <c r="A186" s="12" t="inlineStr">
        <is>
          <t>Bank of Baroda</t>
        </is>
      </c>
      <c r="B186" s="30" t="inlineStr">
        <is>
          <t>INE028A01039</t>
        </is>
      </c>
      <c r="C186" s="30" t="inlineStr">
        <is>
          <t>Banks</t>
        </is>
      </c>
      <c r="D186" s="13" t="n">
        <v>20330</v>
      </c>
      <c r="E186" s="14" t="n">
        <v>56.6</v>
      </c>
      <c r="F186" s="15" t="n">
        <v>0.0018</v>
      </c>
      <c r="G186" s="15" t="n"/>
    </row>
    <row r="187">
      <c r="A187" s="12" t="inlineStr">
        <is>
          <t>CG Power and Industrial Solutions Ltd.</t>
        </is>
      </c>
      <c r="B187" s="30" t="inlineStr">
        <is>
          <t>INE067A01029</t>
        </is>
      </c>
      <c r="C187" s="30" t="inlineStr">
        <is>
          <t>Electrical Equipment</t>
        </is>
      </c>
      <c r="D187" s="13" t="n">
        <v>7559</v>
      </c>
      <c r="E187" s="14" t="n">
        <v>55.68</v>
      </c>
      <c r="F187" s="15" t="n">
        <v>0.0018</v>
      </c>
      <c r="G187" s="15" t="n"/>
    </row>
    <row r="188">
      <c r="A188" s="12" t="inlineStr">
        <is>
          <t>GAIL (India) Ltd.</t>
        </is>
      </c>
      <c r="B188" s="30" t="inlineStr">
        <is>
          <t>INE129A01019</t>
        </is>
      </c>
      <c r="C188" s="30" t="inlineStr">
        <is>
          <t>Gas</t>
        </is>
      </c>
      <c r="D188" s="13" t="n">
        <v>29704</v>
      </c>
      <c r="E188" s="14" t="n">
        <v>54.29</v>
      </c>
      <c r="F188" s="15" t="n">
        <v>0.0017</v>
      </c>
      <c r="G188" s="15" t="n"/>
    </row>
    <row r="189">
      <c r="A189" s="12" t="inlineStr">
        <is>
          <t>United Breweries Ltd.</t>
        </is>
      </c>
      <c r="B189" s="30" t="inlineStr">
        <is>
          <t>INE686F01025</t>
        </is>
      </c>
      <c r="C189" s="30" t="inlineStr">
        <is>
          <t>Beverages</t>
        </is>
      </c>
      <c r="D189" s="13" t="n">
        <v>2977</v>
      </c>
      <c r="E189" s="14" t="n">
        <v>53.51</v>
      </c>
      <c r="F189" s="15" t="n">
        <v>0.0017</v>
      </c>
      <c r="G189" s="15" t="n"/>
    </row>
    <row r="190">
      <c r="A190" s="12" t="inlineStr">
        <is>
          <t>DLF Ltd.</t>
        </is>
      </c>
      <c r="B190" s="30" t="inlineStr">
        <is>
          <t>INE271C01023</t>
        </is>
      </c>
      <c r="C190" s="30" t="inlineStr">
        <is>
          <t>Realty</t>
        </is>
      </c>
      <c r="D190" s="13" t="n">
        <v>7064</v>
      </c>
      <c r="E190" s="14" t="n">
        <v>53.42</v>
      </c>
      <c r="F190" s="15" t="n">
        <v>0.0017</v>
      </c>
      <c r="G190" s="15" t="n"/>
    </row>
    <row r="191">
      <c r="A191" s="12" t="inlineStr">
        <is>
          <t>ICICI Lombard General Insurance Co. Ltd.</t>
        </is>
      </c>
      <c r="B191" s="30" t="inlineStr">
        <is>
          <t>INE765G01017</t>
        </is>
      </c>
      <c r="C191" s="30" t="inlineStr">
        <is>
          <t>Insurance</t>
        </is>
      </c>
      <c r="D191" s="13" t="n">
        <v>2658</v>
      </c>
      <c r="E191" s="14" t="n">
        <v>52.99</v>
      </c>
      <c r="F191" s="15" t="n">
        <v>0.0017</v>
      </c>
      <c r="G191" s="15" t="n"/>
    </row>
    <row r="192">
      <c r="A192" s="12" t="inlineStr">
        <is>
          <t>Linde India Ltd.</t>
        </is>
      </c>
      <c r="B192" s="30" t="inlineStr">
        <is>
          <t>INE473A01011</t>
        </is>
      </c>
      <c r="C192" s="30" t="inlineStr">
        <is>
          <t>Chemicals &amp; Petrochemicals</t>
        </is>
      </c>
      <c r="D192" s="13" t="n">
        <v>867</v>
      </c>
      <c r="E192" s="14" t="n">
        <v>52.14</v>
      </c>
      <c r="F192" s="15" t="n">
        <v>0.0017</v>
      </c>
      <c r="G192" s="15" t="n"/>
    </row>
    <row r="193">
      <c r="A193" s="12" t="inlineStr">
        <is>
          <t>Procter &amp; Gamble Hygiene&amp;HealthCare Ltd.</t>
        </is>
      </c>
      <c r="B193" s="30" t="inlineStr">
        <is>
          <t>INE179A01014</t>
        </is>
      </c>
      <c r="C193" s="30" t="inlineStr">
        <is>
          <t>Personal Products</t>
        </is>
      </c>
      <c r="D193" s="13" t="n">
        <v>390</v>
      </c>
      <c r="E193" s="14" t="n">
        <v>52.07</v>
      </c>
      <c r="F193" s="15" t="n">
        <v>0.0017</v>
      </c>
      <c r="G193" s="15" t="n"/>
    </row>
    <row r="194">
      <c r="A194" s="12" t="inlineStr">
        <is>
          <t>AIA Engineering Ltd.</t>
        </is>
      </c>
      <c r="B194" s="30" t="inlineStr">
        <is>
          <t>INE212H01026</t>
        </is>
      </c>
      <c r="C194" s="30" t="inlineStr">
        <is>
          <t>Industrial Products</t>
        </is>
      </c>
      <c r="D194" s="13" t="n">
        <v>1600</v>
      </c>
      <c r="E194" s="14" t="n">
        <v>52</v>
      </c>
      <c r="F194" s="15" t="n">
        <v>0.0017</v>
      </c>
      <c r="G194" s="15" t="n"/>
    </row>
    <row r="195">
      <c r="A195" s="12" t="inlineStr">
        <is>
          <t>Escorts Kubota Ltd.</t>
        </is>
      </c>
      <c r="B195" s="30" t="inlineStr">
        <is>
          <t>INE042A01014</t>
        </is>
      </c>
      <c r="C195" s="30" t="inlineStr">
        <is>
          <t>Agricultural, Commercial &amp; Construction Vehicles</t>
        </is>
      </c>
      <c r="D195" s="13" t="n">
        <v>1369</v>
      </c>
      <c r="E195" s="14" t="n">
        <v>51.84</v>
      </c>
      <c r="F195" s="15" t="n">
        <v>0.0017</v>
      </c>
      <c r="G195" s="15" t="n"/>
    </row>
    <row r="196">
      <c r="A196" s="12" t="inlineStr">
        <is>
          <t>Godfrey Phillips India Ltd.</t>
        </is>
      </c>
      <c r="B196" s="30" t="inlineStr">
        <is>
          <t>INE260B01028</t>
        </is>
      </c>
      <c r="C196" s="30" t="inlineStr">
        <is>
          <t>Cigarettes &amp; Tobacco Products</t>
        </is>
      </c>
      <c r="D196" s="13" t="n">
        <v>1678</v>
      </c>
      <c r="E196" s="14" t="n">
        <v>51.64</v>
      </c>
      <c r="F196" s="15" t="n">
        <v>0.0017</v>
      </c>
      <c r="G196" s="15" t="n"/>
    </row>
    <row r="197">
      <c r="A197" s="12" t="inlineStr">
        <is>
          <t>REC Ltd.</t>
        </is>
      </c>
      <c r="B197" s="30" t="inlineStr">
        <is>
          <t>INE020B01018</t>
        </is>
      </c>
      <c r="C197" s="30" t="inlineStr">
        <is>
          <t>Finance</t>
        </is>
      </c>
      <c r="D197" s="13" t="n">
        <v>13755</v>
      </c>
      <c r="E197" s="14" t="n">
        <v>51.56</v>
      </c>
      <c r="F197" s="15" t="n">
        <v>0.0017</v>
      </c>
      <c r="G197" s="15" t="n"/>
    </row>
    <row r="198">
      <c r="A198" s="12" t="inlineStr">
        <is>
          <t>Samvardhana Motherson International Ltd.</t>
        </is>
      </c>
      <c r="B198" s="30" t="inlineStr">
        <is>
          <t>INE775A01035</t>
        </is>
      </c>
      <c r="C198" s="30" t="inlineStr">
        <is>
          <t>Auto Components</t>
        </is>
      </c>
      <c r="D198" s="13" t="n">
        <v>48895</v>
      </c>
      <c r="E198" s="14" t="n">
        <v>51.53</v>
      </c>
      <c r="F198" s="15" t="n">
        <v>0.0017</v>
      </c>
      <c r="G198" s="15" t="n"/>
    </row>
    <row r="199">
      <c r="A199" s="12" t="inlineStr">
        <is>
          <t>Premier Energies Ltd.</t>
        </is>
      </c>
      <c r="B199" s="30" t="inlineStr">
        <is>
          <t>INE0BS701011</t>
        </is>
      </c>
      <c r="C199" s="30" t="inlineStr">
        <is>
          <t>Electrical Equipment</t>
        </is>
      </c>
      <c r="D199" s="13" t="n">
        <v>4710</v>
      </c>
      <c r="E199" s="14" t="n">
        <v>51.49</v>
      </c>
      <c r="F199" s="15" t="n">
        <v>0.0017</v>
      </c>
      <c r="G199" s="15" t="n"/>
    </row>
    <row r="200">
      <c r="A200" s="12" t="inlineStr">
        <is>
          <t>Thermax Ltd.</t>
        </is>
      </c>
      <c r="B200" s="30" t="inlineStr">
        <is>
          <t>INE152A01029</t>
        </is>
      </c>
      <c r="C200" s="30" t="inlineStr">
        <is>
          <t>Electrical Equipment</t>
        </is>
      </c>
      <c r="D200" s="13" t="n">
        <v>1597</v>
      </c>
      <c r="E200" s="14" t="n">
        <v>51.4</v>
      </c>
      <c r="F200" s="15" t="n">
        <v>0.0017</v>
      </c>
      <c r="G200" s="15" t="n"/>
    </row>
    <row r="201">
      <c r="A201" s="12" t="inlineStr">
        <is>
          <t>Canara Bank</t>
        </is>
      </c>
      <c r="B201" s="30" t="inlineStr">
        <is>
          <t>INE476A01022</t>
        </is>
      </c>
      <c r="C201" s="30" t="inlineStr">
        <is>
          <t>Banks</t>
        </is>
      </c>
      <c r="D201" s="13" t="n">
        <v>37127</v>
      </c>
      <c r="E201" s="14" t="n">
        <v>50.86</v>
      </c>
      <c r="F201" s="15" t="n">
        <v>0.0016</v>
      </c>
      <c r="G201" s="15" t="n"/>
    </row>
    <row r="202">
      <c r="A202" s="12" t="inlineStr">
        <is>
          <t>Syngene International Ltd.</t>
        </is>
      </c>
      <c r="B202" s="30" t="inlineStr">
        <is>
          <t>INE398R01022</t>
        </is>
      </c>
      <c r="C202" s="30" t="inlineStr">
        <is>
          <t>Healthcare Services</t>
        </is>
      </c>
      <c r="D202" s="13" t="n">
        <v>7818</v>
      </c>
      <c r="E202" s="14" t="n">
        <v>50.82</v>
      </c>
      <c r="F202" s="15" t="n">
        <v>0.0016</v>
      </c>
      <c r="G202" s="15" t="n"/>
    </row>
    <row r="203">
      <c r="A203" s="12" t="inlineStr">
        <is>
          <t>Indian Renewable Energy Dev Agency Ltd.</t>
        </is>
      </c>
      <c r="B203" s="30" t="inlineStr">
        <is>
          <t>INE202E01016</t>
        </is>
      </c>
      <c r="C203" s="30" t="inlineStr">
        <is>
          <t>Finance</t>
        </is>
      </c>
      <c r="D203" s="13" t="n">
        <v>32794</v>
      </c>
      <c r="E203" s="14" t="n">
        <v>49.82</v>
      </c>
      <c r="F203" s="15" t="n">
        <v>0.0016</v>
      </c>
      <c r="G203" s="15" t="n"/>
    </row>
    <row r="204">
      <c r="A204" s="12" t="inlineStr">
        <is>
          <t>Godrej Consumer Products Ltd.</t>
        </is>
      </c>
      <c r="B204" s="30" t="inlineStr">
        <is>
          <t>INE102D01028</t>
        </is>
      </c>
      <c r="C204" s="30" t="inlineStr">
        <is>
          <t>Personal Products</t>
        </is>
      </c>
      <c r="D204" s="13" t="n">
        <v>4430</v>
      </c>
      <c r="E204" s="14" t="n">
        <v>49.55</v>
      </c>
      <c r="F204" s="15" t="n">
        <v>0.0016</v>
      </c>
      <c r="G204" s="15" t="n"/>
    </row>
    <row r="205">
      <c r="A205" s="12" t="inlineStr">
        <is>
          <t>CRISIL Ltd.</t>
        </is>
      </c>
      <c r="B205" s="30" t="inlineStr">
        <is>
          <t>INE007A01025</t>
        </is>
      </c>
      <c r="C205" s="30" t="inlineStr">
        <is>
          <t>Finance</t>
        </is>
      </c>
      <c r="D205" s="13" t="n">
        <v>1005</v>
      </c>
      <c r="E205" s="14" t="n">
        <v>49.54</v>
      </c>
      <c r="F205" s="15" t="n">
        <v>0.0016</v>
      </c>
      <c r="G205" s="15" t="n"/>
    </row>
    <row r="206">
      <c r="A206" s="12" t="inlineStr">
        <is>
          <t>Pidilite Industries Ltd.</t>
        </is>
      </c>
      <c r="B206" s="30" t="inlineStr">
        <is>
          <t>INE318A01026</t>
        </is>
      </c>
      <c r="C206" s="30" t="inlineStr">
        <is>
          <t>Chemicals &amp; Petrochemicals</t>
        </is>
      </c>
      <c r="D206" s="13" t="n">
        <v>3418</v>
      </c>
      <c r="E206" s="14" t="n">
        <v>49.38</v>
      </c>
      <c r="F206" s="15" t="n">
        <v>0.0016</v>
      </c>
      <c r="G206" s="15" t="n"/>
    </row>
    <row r="207">
      <c r="A207" s="12" t="inlineStr">
        <is>
          <t>K.P.R. Mill Ltd.</t>
        </is>
      </c>
      <c r="B207" s="30" t="inlineStr">
        <is>
          <t>INE930H01031</t>
        </is>
      </c>
      <c r="C207" s="30" t="inlineStr">
        <is>
          <t>Textiles &amp; Apparels</t>
        </is>
      </c>
      <c r="D207" s="13" t="n">
        <v>4585</v>
      </c>
      <c r="E207" s="14" t="n">
        <v>49.03</v>
      </c>
      <c r="F207" s="15" t="n">
        <v>0.0016</v>
      </c>
      <c r="G207" s="15" t="n"/>
    </row>
    <row r="208">
      <c r="A208" s="12" t="inlineStr">
        <is>
          <t>Housing &amp; Urban Development Corp Ltd.</t>
        </is>
      </c>
      <c r="B208" s="30" t="inlineStr">
        <is>
          <t>INE031A01017</t>
        </is>
      </c>
      <c r="C208" s="30" t="inlineStr">
        <is>
          <t>Finance</t>
        </is>
      </c>
      <c r="D208" s="13" t="n">
        <v>20686</v>
      </c>
      <c r="E208" s="14" t="n">
        <v>49.03</v>
      </c>
      <c r="F208" s="15" t="n">
        <v>0.0016</v>
      </c>
      <c r="G208" s="15" t="n"/>
    </row>
    <row r="209">
      <c r="A209" s="12" t="inlineStr">
        <is>
          <t>Tata Technologies Ltd.</t>
        </is>
      </c>
      <c r="B209" s="30" t="inlineStr">
        <is>
          <t>INE142M01025</t>
        </is>
      </c>
      <c r="C209" s="30" t="inlineStr">
        <is>
          <t>IT - Services</t>
        </is>
      </c>
      <c r="D209" s="13" t="n">
        <v>7073</v>
      </c>
      <c r="E209" s="14" t="n">
        <v>48.96</v>
      </c>
      <c r="F209" s="15" t="n">
        <v>0.0016</v>
      </c>
      <c r="G209" s="15" t="n"/>
    </row>
    <row r="210">
      <c r="A210" s="12" t="inlineStr">
        <is>
          <t>Deepak Nitrite Ltd.</t>
        </is>
      </c>
      <c r="B210" s="30" t="inlineStr">
        <is>
          <t>INE288B01029</t>
        </is>
      </c>
      <c r="C210" s="30" t="inlineStr">
        <is>
          <t>Chemicals &amp; Petrochemicals</t>
        </is>
      </c>
      <c r="D210" s="13" t="n">
        <v>2832</v>
      </c>
      <c r="E210" s="14" t="n">
        <v>48.95</v>
      </c>
      <c r="F210" s="15" t="n">
        <v>0.0016</v>
      </c>
      <c r="G210" s="15" t="n"/>
    </row>
    <row r="211">
      <c r="A211" s="12" t="inlineStr">
        <is>
          <t>ACC Ltd.</t>
        </is>
      </c>
      <c r="B211" s="30" t="inlineStr">
        <is>
          <t>INE012A01025</t>
        </is>
      </c>
      <c r="C211" s="30" t="inlineStr">
        <is>
          <t>Cement &amp; Cement Products</t>
        </is>
      </c>
      <c r="D211" s="13" t="n">
        <v>2582</v>
      </c>
      <c r="E211" s="14" t="n">
        <v>48.58</v>
      </c>
      <c r="F211" s="15" t="n">
        <v>0.0016</v>
      </c>
      <c r="G211" s="15" t="n"/>
    </row>
    <row r="212">
      <c r="A212" s="12" t="inlineStr">
        <is>
          <t>General Insurance Corporation of India</t>
        </is>
      </c>
      <c r="B212" s="30" t="inlineStr">
        <is>
          <t>INE481Y01014</t>
        </is>
      </c>
      <c r="C212" s="30" t="inlineStr">
        <is>
          <t>Insurance</t>
        </is>
      </c>
      <c r="D212" s="13" t="n">
        <v>12747</v>
      </c>
      <c r="E212" s="14" t="n">
        <v>47.7</v>
      </c>
      <c r="F212" s="15" t="n">
        <v>0.0015</v>
      </c>
      <c r="G212" s="15" t="n"/>
    </row>
    <row r="213">
      <c r="A213" s="12" t="inlineStr">
        <is>
          <t>L&amp;T Technology Services Ltd.</t>
        </is>
      </c>
      <c r="B213" s="30" t="inlineStr">
        <is>
          <t>INE010V01017</t>
        </is>
      </c>
      <c r="C213" s="30" t="inlineStr">
        <is>
          <t>IT - Services</t>
        </is>
      </c>
      <c r="D213" s="13" t="n">
        <v>1135</v>
      </c>
      <c r="E213" s="14" t="n">
        <v>46.75</v>
      </c>
      <c r="F213" s="15" t="n">
        <v>0.0015</v>
      </c>
      <c r="G213" s="15" t="n"/>
    </row>
    <row r="214">
      <c r="A214" s="12" t="inlineStr">
        <is>
          <t>Punjab National Bank</t>
        </is>
      </c>
      <c r="B214" s="30" t="inlineStr">
        <is>
          <t>INE160A01022</t>
        </is>
      </c>
      <c r="C214" s="30" t="inlineStr">
        <is>
          <t>Banks</t>
        </is>
      </c>
      <c r="D214" s="13" t="n">
        <v>37971</v>
      </c>
      <c r="E214" s="14" t="n">
        <v>46.66</v>
      </c>
      <c r="F214" s="15" t="n">
        <v>0.0015</v>
      </c>
      <c r="G214" s="15" t="n"/>
    </row>
    <row r="215">
      <c r="A215" s="12" t="inlineStr">
        <is>
          <t>United Spirits Ltd.</t>
        </is>
      </c>
      <c r="B215" s="30" t="inlineStr">
        <is>
          <t>INE854D01024</t>
        </is>
      </c>
      <c r="C215" s="30" t="inlineStr">
        <is>
          <t>Beverages</t>
        </is>
      </c>
      <c r="D215" s="13" t="n">
        <v>3252</v>
      </c>
      <c r="E215" s="14" t="n">
        <v>46.55</v>
      </c>
      <c r="F215" s="15" t="n">
        <v>0.0015</v>
      </c>
      <c r="G215" s="15" t="n"/>
    </row>
    <row r="216">
      <c r="A216" s="12" t="inlineStr">
        <is>
          <t>Global Health Ltd.</t>
        </is>
      </c>
      <c r="B216" s="30" t="inlineStr">
        <is>
          <t>INE474Q01031</t>
        </is>
      </c>
      <c r="C216" s="30" t="inlineStr">
        <is>
          <t>Healthcare Services</t>
        </is>
      </c>
      <c r="D216" s="13" t="n">
        <v>3479</v>
      </c>
      <c r="E216" s="14" t="n">
        <v>45.63</v>
      </c>
      <c r="F216" s="15" t="n">
        <v>0.0015</v>
      </c>
      <c r="G216" s="15" t="n"/>
    </row>
    <row r="217">
      <c r="A217" s="12" t="inlineStr">
        <is>
          <t>GlaxoSmithKline Pharmaceuticals Ltd.</t>
        </is>
      </c>
      <c r="B217" s="30" t="inlineStr">
        <is>
          <t>INE159A01016</t>
        </is>
      </c>
      <c r="C217" s="30" t="inlineStr">
        <is>
          <t>Pharmaceuticals &amp; Biotechnology</t>
        </is>
      </c>
      <c r="D217" s="13" t="n">
        <v>1707</v>
      </c>
      <c r="E217" s="14" t="n">
        <v>44.7</v>
      </c>
      <c r="F217" s="15" t="n">
        <v>0.0014</v>
      </c>
      <c r="G217" s="15" t="n"/>
    </row>
    <row r="218">
      <c r="A218" s="12" t="inlineStr">
        <is>
          <t>Jindal Steel Ltd.</t>
        </is>
      </c>
      <c r="B218" s="30" t="inlineStr">
        <is>
          <t>INE749A01030</t>
        </is>
      </c>
      <c r="C218" s="30" t="inlineStr">
        <is>
          <t>Ferrous Metals</t>
        </is>
      </c>
      <c r="D218" s="13" t="n">
        <v>4116</v>
      </c>
      <c r="E218" s="14" t="n">
        <v>43.91</v>
      </c>
      <c r="F218" s="15" t="n">
        <v>0.0014</v>
      </c>
      <c r="G218" s="15" t="n"/>
    </row>
    <row r="219">
      <c r="A219" s="12" t="inlineStr">
        <is>
          <t>Tata Investment Corporation Ltd.</t>
        </is>
      </c>
      <c r="B219" s="30" t="inlineStr">
        <is>
          <t>INE672A01026</t>
        </is>
      </c>
      <c r="C219" s="30" t="inlineStr">
        <is>
          <t>Finance</t>
        </is>
      </c>
      <c r="D219" s="13" t="n">
        <v>5358</v>
      </c>
      <c r="E219" s="14" t="n">
        <v>42.81</v>
      </c>
      <c r="F219" s="15" t="n">
        <v>0.0014</v>
      </c>
      <c r="G219" s="15" t="n"/>
    </row>
    <row r="220">
      <c r="A220" s="12" t="inlineStr">
        <is>
          <t>Ajanta Pharma Ltd.</t>
        </is>
      </c>
      <c r="B220" s="30" t="inlineStr">
        <is>
          <t>INE031B01049</t>
        </is>
      </c>
      <c r="C220" s="30" t="inlineStr">
        <is>
          <t>Pharmaceuticals &amp; Biotechnology</t>
        </is>
      </c>
      <c r="D220" s="13" t="n">
        <v>1736</v>
      </c>
      <c r="E220" s="14" t="n">
        <v>42.8</v>
      </c>
      <c r="F220" s="15" t="n">
        <v>0.0014</v>
      </c>
      <c r="G220" s="15" t="n"/>
    </row>
    <row r="221">
      <c r="A221" s="12" t="inlineStr">
        <is>
          <t>Shree Cement Ltd.</t>
        </is>
      </c>
      <c r="B221" s="30" t="inlineStr">
        <is>
          <t>INE070A01015</t>
        </is>
      </c>
      <c r="C221" s="30" t="inlineStr">
        <is>
          <t>Cement &amp; Cement Products</t>
        </is>
      </c>
      <c r="D221" s="13" t="n">
        <v>147</v>
      </c>
      <c r="E221" s="14" t="n">
        <v>41.62</v>
      </c>
      <c r="F221" s="15" t="n">
        <v>0.0013</v>
      </c>
      <c r="G221" s="15" t="n"/>
    </row>
    <row r="222">
      <c r="A222" s="12" t="inlineStr">
        <is>
          <t>Havells India Ltd.</t>
        </is>
      </c>
      <c r="B222" s="30" t="inlineStr">
        <is>
          <t>INE176B01034</t>
        </is>
      </c>
      <c r="C222" s="30" t="inlineStr">
        <is>
          <t>Consumer Durables</t>
        </is>
      </c>
      <c r="D222" s="13" t="n">
        <v>2776</v>
      </c>
      <c r="E222" s="14" t="n">
        <v>41.47</v>
      </c>
      <c r="F222" s="15" t="n">
        <v>0.0013</v>
      </c>
      <c r="G222" s="15" t="n"/>
    </row>
    <row r="223">
      <c r="A223" s="12" t="inlineStr">
        <is>
          <t>Endurance Technologies Ltd.</t>
        </is>
      </c>
      <c r="B223" s="30" t="inlineStr">
        <is>
          <t>INE913H01037</t>
        </is>
      </c>
      <c r="C223" s="30" t="inlineStr">
        <is>
          <t>Auto Components</t>
        </is>
      </c>
      <c r="D223" s="13" t="n">
        <v>1454</v>
      </c>
      <c r="E223" s="14" t="n">
        <v>41.27</v>
      </c>
      <c r="F223" s="15" t="n">
        <v>0.0013</v>
      </c>
      <c r="G223" s="15" t="n"/>
    </row>
    <row r="224">
      <c r="A224" s="12" t="inlineStr">
        <is>
          <t>Torrent Pharmaceuticals Ltd.</t>
        </is>
      </c>
      <c r="B224" s="30" t="inlineStr">
        <is>
          <t>INE685A01028</t>
        </is>
      </c>
      <c r="C224" s="30" t="inlineStr">
        <is>
          <t>Pharmaceuticals &amp; Biotechnology</t>
        </is>
      </c>
      <c r="D224" s="13" t="n">
        <v>1152</v>
      </c>
      <c r="E224" s="14" t="n">
        <v>41.01</v>
      </c>
      <c r="F224" s="15" t="n">
        <v>0.0013</v>
      </c>
      <c r="G224" s="15" t="n"/>
    </row>
    <row r="225">
      <c r="A225" s="12" t="inlineStr">
        <is>
          <t>NTPC Green Energy Ltd.</t>
        </is>
      </c>
      <c r="B225" s="30" t="inlineStr">
        <is>
          <t>INE0ONG01011</t>
        </is>
      </c>
      <c r="C225" s="30" t="inlineStr">
        <is>
          <t>Power</t>
        </is>
      </c>
      <c r="D225" s="13" t="n">
        <v>38291</v>
      </c>
      <c r="E225" s="14" t="n">
        <v>39.49</v>
      </c>
      <c r="F225" s="15" t="n">
        <v>0.0013</v>
      </c>
      <c r="G225" s="15" t="n"/>
    </row>
    <row r="226">
      <c r="A226" s="12" t="inlineStr">
        <is>
          <t>Ambuja Cements Ltd.</t>
        </is>
      </c>
      <c r="B226" s="30" t="inlineStr">
        <is>
          <t>INE079A01024</t>
        </is>
      </c>
      <c r="C226" s="30" t="inlineStr">
        <is>
          <t>Cement &amp; Cement Products</t>
        </is>
      </c>
      <c r="D226" s="13" t="n">
        <v>6892</v>
      </c>
      <c r="E226" s="14" t="n">
        <v>38.97</v>
      </c>
      <c r="F226" s="15" t="n">
        <v>0.0013</v>
      </c>
      <c r="G226" s="15" t="n"/>
    </row>
    <row r="227">
      <c r="A227" s="12" t="inlineStr">
        <is>
          <t>JSW Infrastructure Ltd.</t>
        </is>
      </c>
      <c r="B227" s="30" t="inlineStr">
        <is>
          <t>INE880J01026</t>
        </is>
      </c>
      <c r="C227" s="30" t="inlineStr">
        <is>
          <t>Transport Infrastructure</t>
        </is>
      </c>
      <c r="D227" s="13" t="n">
        <v>13280</v>
      </c>
      <c r="E227" s="14" t="n">
        <v>38.49</v>
      </c>
      <c r="F227" s="15" t="n">
        <v>0.0012</v>
      </c>
      <c r="G227" s="15" t="n"/>
    </row>
    <row r="228">
      <c r="A228" s="12" t="inlineStr">
        <is>
          <t>Adani Green Energy Ltd.</t>
        </is>
      </c>
      <c r="B228" s="30" t="inlineStr">
        <is>
          <t>INE364U01010</t>
        </is>
      </c>
      <c r="C228" s="30" t="inlineStr">
        <is>
          <t>Power</t>
        </is>
      </c>
      <c r="D228" s="13" t="n">
        <v>3371</v>
      </c>
      <c r="E228" s="14" t="n">
        <v>38.43</v>
      </c>
      <c r="F228" s="15" t="n">
        <v>0.0012</v>
      </c>
      <c r="G228" s="15" t="n"/>
    </row>
    <row r="229">
      <c r="A229" s="12" t="inlineStr">
        <is>
          <t>Hyundai Motor India Ltd.</t>
        </is>
      </c>
      <c r="B229" s="30" t="inlineStr">
        <is>
          <t>INE0V6F01027</t>
        </is>
      </c>
      <c r="C229" s="30" t="inlineStr">
        <is>
          <t>Automobiles</t>
        </is>
      </c>
      <c r="D229" s="13" t="n">
        <v>1570</v>
      </c>
      <c r="E229" s="14" t="n">
        <v>38.29</v>
      </c>
      <c r="F229" s="15" t="n">
        <v>0.0012</v>
      </c>
      <c r="G229" s="15" t="n"/>
    </row>
    <row r="230">
      <c r="A230" s="12" t="inlineStr">
        <is>
          <t>Bank of Maharashtra</t>
        </is>
      </c>
      <c r="B230" s="30" t="inlineStr">
        <is>
          <t>INE457A01014</t>
        </is>
      </c>
      <c r="C230" s="30" t="inlineStr">
        <is>
          <t>Banks</t>
        </is>
      </c>
      <c r="D230" s="13" t="n">
        <v>64854</v>
      </c>
      <c r="E230" s="14" t="n">
        <v>38.28</v>
      </c>
      <c r="F230" s="15" t="n">
        <v>0.0012</v>
      </c>
      <c r="G230" s="15" t="n"/>
    </row>
    <row r="231">
      <c r="A231" s="12" t="inlineStr">
        <is>
          <t>Adani Energy Solutions Ltd.</t>
        </is>
      </c>
      <c r="B231" s="30" t="inlineStr">
        <is>
          <t>INE931S01010</t>
        </is>
      </c>
      <c r="C231" s="30" t="inlineStr">
        <is>
          <t>Power</t>
        </is>
      </c>
      <c r="D231" s="13" t="n">
        <v>3820</v>
      </c>
      <c r="E231" s="14" t="n">
        <v>37.67</v>
      </c>
      <c r="F231" s="15" t="n">
        <v>0.0012</v>
      </c>
      <c r="G231" s="15" t="n"/>
    </row>
    <row r="232">
      <c r="A232" s="12" t="inlineStr">
        <is>
          <t>Hexaware Technologies Ltd.</t>
        </is>
      </c>
      <c r="B232" s="30" t="inlineStr">
        <is>
          <t>INE093A01041</t>
        </is>
      </c>
      <c r="C232" s="30" t="inlineStr">
        <is>
          <t>IT - Software</t>
        </is>
      </c>
      <c r="D232" s="13" t="n">
        <v>5470</v>
      </c>
      <c r="E232" s="14" t="n">
        <v>37.6</v>
      </c>
      <c r="F232" s="15" t="n">
        <v>0.0012</v>
      </c>
      <c r="G232" s="15" t="n"/>
    </row>
    <row r="233">
      <c r="A233" s="12" t="inlineStr">
        <is>
          <t>AWL Agri Business Ltd.</t>
        </is>
      </c>
      <c r="B233" s="30" t="inlineStr">
        <is>
          <t>INE699H01024</t>
        </is>
      </c>
      <c r="C233" s="30" t="inlineStr">
        <is>
          <t>Agricultural Food &amp; other Products</t>
        </is>
      </c>
      <c r="D233" s="13" t="n">
        <v>13593</v>
      </c>
      <c r="E233" s="14" t="n">
        <v>37.36</v>
      </c>
      <c r="F233" s="15" t="n">
        <v>0.0012</v>
      </c>
      <c r="G233" s="15" t="n"/>
    </row>
    <row r="234">
      <c r="A234" s="12" t="inlineStr">
        <is>
          <t>Solar Industries India Ltd.</t>
        </is>
      </c>
      <c r="B234" s="30" t="inlineStr">
        <is>
          <t>INE343H01029</t>
        </is>
      </c>
      <c r="C234" s="30" t="inlineStr">
        <is>
          <t>Chemicals &amp; Petrochemicals</t>
        </is>
      </c>
      <c r="D234" s="13" t="n">
        <v>268</v>
      </c>
      <c r="E234" s="14" t="n">
        <v>37.19</v>
      </c>
      <c r="F234" s="15" t="n">
        <v>0.0012</v>
      </c>
      <c r="G234" s="15" t="n"/>
    </row>
    <row r="235">
      <c r="A235" s="12" t="inlineStr">
        <is>
          <t>Lodha Developers Ltd.</t>
        </is>
      </c>
      <c r="B235" s="30" t="inlineStr">
        <is>
          <t>INE670K01029</t>
        </is>
      </c>
      <c r="C235" s="30" t="inlineStr">
        <is>
          <t>Realty</t>
        </is>
      </c>
      <c r="D235" s="13" t="n">
        <v>3094</v>
      </c>
      <c r="E235" s="14" t="n">
        <v>37.06</v>
      </c>
      <c r="F235" s="15" t="n">
        <v>0.0012</v>
      </c>
      <c r="G235" s="15" t="n"/>
    </row>
    <row r="236">
      <c r="A236" s="12" t="inlineStr">
        <is>
          <t>IRB Infrastructure Developers Ltd.</t>
        </is>
      </c>
      <c r="B236" s="30" t="inlineStr">
        <is>
          <t>INE821I01022</t>
        </is>
      </c>
      <c r="C236" s="30" t="inlineStr">
        <is>
          <t>Construction</t>
        </is>
      </c>
      <c r="D236" s="13" t="n">
        <v>81774</v>
      </c>
      <c r="E236" s="14" t="n">
        <v>36.63</v>
      </c>
      <c r="F236" s="15" t="n">
        <v>0.0012</v>
      </c>
      <c r="G236" s="15" t="n"/>
    </row>
    <row r="237">
      <c r="A237" s="12" t="inlineStr">
        <is>
          <t>Bosch Ltd.</t>
        </is>
      </c>
      <c r="B237" s="30" t="inlineStr">
        <is>
          <t>INE323A01026</t>
        </is>
      </c>
      <c r="C237" s="30" t="inlineStr">
        <is>
          <t>Auto Components</t>
        </is>
      </c>
      <c r="D237" s="13" t="n">
        <v>95</v>
      </c>
      <c r="E237" s="14" t="n">
        <v>35.38</v>
      </c>
      <c r="F237" s="15" t="n">
        <v>0.0011</v>
      </c>
      <c r="G237" s="15" t="n"/>
    </row>
    <row r="238">
      <c r="A238" s="12" t="inlineStr">
        <is>
          <t>NLC India Ltd.</t>
        </is>
      </c>
      <c r="B238" s="30" t="inlineStr">
        <is>
          <t>INE589A01014</t>
        </is>
      </c>
      <c r="C238" s="30" t="inlineStr">
        <is>
          <t>Power</t>
        </is>
      </c>
      <c r="D238" s="13" t="n">
        <v>13448</v>
      </c>
      <c r="E238" s="14" t="n">
        <v>35.27</v>
      </c>
      <c r="F238" s="15" t="n">
        <v>0.0011</v>
      </c>
      <c r="G238" s="15" t="n"/>
    </row>
    <row r="239">
      <c r="A239" s="12" t="inlineStr">
        <is>
          <t>3M India Ltd.</t>
        </is>
      </c>
      <c r="B239" s="30" t="inlineStr">
        <is>
          <t>INE470A01017</t>
        </is>
      </c>
      <c r="C239" s="30" t="inlineStr">
        <is>
          <t>Diversified</t>
        </is>
      </c>
      <c r="D239" s="13" t="n">
        <v>116</v>
      </c>
      <c r="E239" s="14" t="n">
        <v>34.29</v>
      </c>
      <c r="F239" s="15" t="n">
        <v>0.0011</v>
      </c>
      <c r="G239" s="15" t="n"/>
    </row>
    <row r="240">
      <c r="A240" s="12" t="inlineStr">
        <is>
          <t>Honeywell Automation India Ltd.</t>
        </is>
      </c>
      <c r="B240" s="30" t="inlineStr">
        <is>
          <t>INE671A01010</t>
        </is>
      </c>
      <c r="C240" s="30" t="inlineStr">
        <is>
          <t>Industrial Manufacturing</t>
        </is>
      </c>
      <c r="D240" s="13" t="n">
        <v>91</v>
      </c>
      <c r="E240" s="14" t="n">
        <v>33.21</v>
      </c>
      <c r="F240" s="15" t="n">
        <v>0.0011</v>
      </c>
      <c r="G240" s="15" t="n"/>
    </row>
    <row r="241">
      <c r="A241" s="12" t="inlineStr">
        <is>
          <t>JSW Energy Ltd.</t>
        </is>
      </c>
      <c r="B241" s="30" t="inlineStr">
        <is>
          <t>INE121E01018</t>
        </is>
      </c>
      <c r="C241" s="30" t="inlineStr">
        <is>
          <t>Power</t>
        </is>
      </c>
      <c r="D241" s="13" t="n">
        <v>5897</v>
      </c>
      <c r="E241" s="14" t="n">
        <v>31.1</v>
      </c>
      <c r="F241" s="15" t="n">
        <v>0.001</v>
      </c>
      <c r="G241" s="15" t="n"/>
    </row>
    <row r="242">
      <c r="A242" s="12" t="inlineStr">
        <is>
          <t>Siemens Energy India Ltd.</t>
        </is>
      </c>
      <c r="B242" s="30" t="inlineStr">
        <is>
          <t>INE1NPP01017</t>
        </is>
      </c>
      <c r="C242" s="30" t="inlineStr">
        <is>
          <t>Electrical Equipment</t>
        </is>
      </c>
      <c r="D242" s="13" t="n">
        <v>974</v>
      </c>
      <c r="E242" s="14" t="n">
        <v>31.03</v>
      </c>
      <c r="F242" s="15" t="n">
        <v>0.001</v>
      </c>
      <c r="G242" s="15" t="n"/>
    </row>
    <row r="243">
      <c r="A243" s="12" t="inlineStr">
        <is>
          <t>ABB India Ltd.</t>
        </is>
      </c>
      <c r="B243" s="30" t="inlineStr">
        <is>
          <t>INE117A01022</t>
        </is>
      </c>
      <c r="C243" s="30" t="inlineStr">
        <is>
          <t>Electrical Equipment</t>
        </is>
      </c>
      <c r="D243" s="13" t="n">
        <v>578</v>
      </c>
      <c r="E243" s="14" t="n">
        <v>30.17</v>
      </c>
      <c r="F243" s="15" t="n">
        <v>0.001</v>
      </c>
      <c r="G243" s="15" t="n"/>
    </row>
    <row r="244">
      <c r="A244" s="12" t="inlineStr">
        <is>
          <t>Siemens Ltd.</t>
        </is>
      </c>
      <c r="B244" s="30" t="inlineStr">
        <is>
          <t>INE003A01024</t>
        </is>
      </c>
      <c r="C244" s="30" t="inlineStr">
        <is>
          <t>Electrical Equipment</t>
        </is>
      </c>
      <c r="D244" s="13" t="n">
        <v>973</v>
      </c>
      <c r="E244" s="14" t="n">
        <v>30.13</v>
      </c>
      <c r="F244" s="15" t="n">
        <v>0.001</v>
      </c>
      <c r="G244" s="15" t="n"/>
    </row>
    <row r="245">
      <c r="A245" s="12" t="inlineStr">
        <is>
          <t>Gujarat Gas Ltd.</t>
        </is>
      </c>
      <c r="B245" s="30" t="inlineStr">
        <is>
          <t>INE844O01030</t>
        </is>
      </c>
      <c r="C245" s="30" t="inlineStr">
        <is>
          <t>Gas</t>
        </is>
      </c>
      <c r="D245" s="13" t="n">
        <v>7107</v>
      </c>
      <c r="E245" s="14" t="n">
        <v>28.95</v>
      </c>
      <c r="F245" s="15" t="n">
        <v>0.0009</v>
      </c>
      <c r="G245" s="15" t="n"/>
    </row>
    <row r="246">
      <c r="A246" s="12" t="inlineStr">
        <is>
          <t>Zydus Lifesciences Ltd.</t>
        </is>
      </c>
      <c r="B246" s="30" t="inlineStr">
        <is>
          <t>INE010B01027</t>
        </is>
      </c>
      <c r="C246" s="30" t="inlineStr">
        <is>
          <t>Pharmaceuticals &amp; Biotechnology</t>
        </is>
      </c>
      <c r="D246" s="13" t="n">
        <v>2751</v>
      </c>
      <c r="E246" s="14" t="n">
        <v>26.81</v>
      </c>
      <c r="F246" s="15" t="n">
        <v>0.0009</v>
      </c>
      <c r="G246" s="15" t="n"/>
    </row>
    <row r="247">
      <c r="A247" s="12" t="inlineStr">
        <is>
          <t>SJVN Ltd.</t>
        </is>
      </c>
      <c r="B247" s="30" t="inlineStr">
        <is>
          <t>INE002L01015</t>
        </is>
      </c>
      <c r="C247" s="30" t="inlineStr">
        <is>
          <t>Power</t>
        </is>
      </c>
      <c r="D247" s="13" t="n">
        <v>29485</v>
      </c>
      <c r="E247" s="14" t="n">
        <v>25.96</v>
      </c>
      <c r="F247" s="15" t="n">
        <v>0.0008</v>
      </c>
      <c r="G247" s="15" t="n"/>
    </row>
    <row r="248">
      <c r="A248" s="12" t="inlineStr">
        <is>
          <t>Indian Railway Finance Corporation Ltd.</t>
        </is>
      </c>
      <c r="B248" s="30" t="inlineStr">
        <is>
          <t>INE053F01010</t>
        </is>
      </c>
      <c r="C248" s="30" t="inlineStr">
        <is>
          <t>Finance</t>
        </is>
      </c>
      <c r="D248" s="13" t="n">
        <v>19677</v>
      </c>
      <c r="E248" s="14" t="n">
        <v>24.26</v>
      </c>
      <c r="F248" s="15" t="n">
        <v>0.0008</v>
      </c>
      <c r="G248" s="15" t="n"/>
    </row>
    <row r="249">
      <c r="A249" s="12" t="inlineStr">
        <is>
          <t>IDBI Bank Ltd.</t>
        </is>
      </c>
      <c r="B249" s="30" t="inlineStr">
        <is>
          <t>INE008A01015</t>
        </is>
      </c>
      <c r="C249" s="30" t="inlineStr">
        <is>
          <t>Banks</t>
        </is>
      </c>
      <c r="D249" s="13" t="n">
        <v>23108</v>
      </c>
      <c r="E249" s="14" t="n">
        <v>23.99</v>
      </c>
      <c r="F249" s="15" t="n">
        <v>0.0008</v>
      </c>
      <c r="G249" s="15" t="n"/>
    </row>
    <row r="250">
      <c r="A250" s="12" t="inlineStr">
        <is>
          <t>Fertilizers &amp; Chemicals Travancore Ltd.</t>
        </is>
      </c>
      <c r="B250" s="30" t="inlineStr">
        <is>
          <t>INE188A01015</t>
        </is>
      </c>
      <c r="C250" s="30" t="inlineStr">
        <is>
          <t>Fertilizers &amp; Agrochemicals</t>
        </is>
      </c>
      <c r="D250" s="13" t="n">
        <v>2568</v>
      </c>
      <c r="E250" s="14" t="n">
        <v>23.2</v>
      </c>
      <c r="F250" s="15" t="n">
        <v>0.0007</v>
      </c>
      <c r="G250" s="15" t="n"/>
    </row>
    <row r="251">
      <c r="A251" s="12" t="inlineStr">
        <is>
          <t>Mazagon Dock Shipbuilders Ltd.</t>
        </is>
      </c>
      <c r="B251" s="30" t="inlineStr">
        <is>
          <t>INE249Z01020</t>
        </is>
      </c>
      <c r="C251" s="30" t="inlineStr">
        <is>
          <t>Industrial Manufacturing</t>
        </is>
      </c>
      <c r="D251" s="13" t="n">
        <v>837</v>
      </c>
      <c r="E251" s="14" t="n">
        <v>22.84</v>
      </c>
      <c r="F251" s="15" t="n">
        <v>0.0007</v>
      </c>
      <c r="G251" s="15" t="n"/>
    </row>
    <row r="252">
      <c r="A252" s="12" t="inlineStr">
        <is>
          <t>Hindustan Zinc Ltd.</t>
        </is>
      </c>
      <c r="B252" s="30" t="inlineStr">
        <is>
          <t>INE267A01025</t>
        </is>
      </c>
      <c r="C252" s="30" t="inlineStr">
        <is>
          <t>Non - Ferrous Metals</t>
        </is>
      </c>
      <c r="D252" s="13" t="n">
        <v>4774</v>
      </c>
      <c r="E252" s="14" t="n">
        <v>22.75</v>
      </c>
      <c r="F252" s="15" t="n">
        <v>0.0007</v>
      </c>
      <c r="G252" s="15" t="n"/>
    </row>
    <row r="253">
      <c r="A253" s="12" t="inlineStr">
        <is>
          <t>Life Insurance Corporation of India</t>
        </is>
      </c>
      <c r="B253" s="30" t="inlineStr">
        <is>
          <t>INE0J1Y01017</t>
        </is>
      </c>
      <c r="C253" s="30" t="inlineStr">
        <is>
          <t>Insurance</t>
        </is>
      </c>
      <c r="D253" s="13" t="n">
        <v>2445</v>
      </c>
      <c r="E253" s="14" t="n">
        <v>21.88</v>
      </c>
      <c r="F253" s="15" t="n">
        <v>0.0007</v>
      </c>
      <c r="G253" s="15" t="n"/>
    </row>
    <row r="254">
      <c r="A254" s="12" t="inlineStr">
        <is>
          <t>Godrej Industries Ltd.</t>
        </is>
      </c>
      <c r="B254" s="30" t="inlineStr">
        <is>
          <t>INE233A01035</t>
        </is>
      </c>
      <c r="C254" s="30" t="inlineStr">
        <is>
          <t>Diversified</t>
        </is>
      </c>
      <c r="D254" s="13" t="n">
        <v>1826</v>
      </c>
      <c r="E254" s="14" t="n">
        <v>20.18</v>
      </c>
      <c r="F254" s="15" t="n">
        <v>0.0005999999999999999</v>
      </c>
      <c r="G254" s="15" t="n"/>
    </row>
    <row r="255">
      <c r="A255" s="12" t="inlineStr">
        <is>
          <t>The New India Assurance Company Ltd.</t>
        </is>
      </c>
      <c r="B255" s="30" t="inlineStr">
        <is>
          <t>INE470Y01017</t>
        </is>
      </c>
      <c r="C255" s="30" t="inlineStr">
        <is>
          <t>Insurance</t>
        </is>
      </c>
      <c r="D255" s="13" t="n">
        <v>9920</v>
      </c>
      <c r="E255" s="14" t="n">
        <v>18.56</v>
      </c>
      <c r="F255" s="15" t="n">
        <v>0.0005999999999999999</v>
      </c>
      <c r="G255" s="15" t="n"/>
    </row>
    <row r="256">
      <c r="A256" s="12" t="inlineStr">
        <is>
          <t>Indian Overseas Bank</t>
        </is>
      </c>
      <c r="B256" s="30" t="inlineStr">
        <is>
          <t>INE565A01014</t>
        </is>
      </c>
      <c r="C256" s="30" t="inlineStr">
        <is>
          <t>Banks</t>
        </is>
      </c>
      <c r="D256" s="13" t="n">
        <v>42917</v>
      </c>
      <c r="E256" s="14" t="n">
        <v>17.21</v>
      </c>
      <c r="F256" s="15" t="n">
        <v>0.0005999999999999999</v>
      </c>
      <c r="G256" s="15" t="n"/>
    </row>
    <row r="257">
      <c r="A257" s="12" t="inlineStr">
        <is>
          <t>UCO Bank</t>
        </is>
      </c>
      <c r="B257" s="30" t="inlineStr">
        <is>
          <t>INE691A01018</t>
        </is>
      </c>
      <c r="C257" s="30" t="inlineStr">
        <is>
          <t>Banks</t>
        </is>
      </c>
      <c r="D257" s="13" t="n">
        <v>46902</v>
      </c>
      <c r="E257" s="14" t="n">
        <v>15.58</v>
      </c>
      <c r="F257" s="15" t="n">
        <v>0.0005</v>
      </c>
      <c r="G257" s="15" t="n"/>
    </row>
    <row r="258">
      <c r="A258" s="12" t="inlineStr">
        <is>
          <t>Bajaj Housing Finance Ltd.</t>
        </is>
      </c>
      <c r="B258" s="30" t="inlineStr">
        <is>
          <t>INE377Y01014</t>
        </is>
      </c>
      <c r="C258" s="30" t="inlineStr">
        <is>
          <t>Finance</t>
        </is>
      </c>
      <c r="D258" s="13" t="n">
        <v>10256</v>
      </c>
      <c r="E258" s="14" t="n">
        <v>11.3</v>
      </c>
      <c r="F258" s="15" t="n">
        <v>0.0004</v>
      </c>
      <c r="G258" s="15" t="n"/>
    </row>
    <row r="259">
      <c r="A259" s="16" t="inlineStr">
        <is>
          <t>Sub Total</t>
        </is>
      </c>
      <c r="B259" s="31" t="n"/>
      <c r="C259" s="31" t="n"/>
      <c r="D259" s="17" t="n"/>
      <c r="E259" s="37">
        <f>SUM(E8:E258)</f>
        <v/>
      </c>
      <c r="F259" s="38">
        <f>SUM(F8:F258)</f>
        <v/>
      </c>
      <c r="G259" s="20" t="n"/>
    </row>
    <row r="260">
      <c r="A260" s="12" t="n"/>
      <c r="B260" s="30" t="n"/>
      <c r="C260" s="30" t="n"/>
      <c r="D260" s="13" t="n"/>
      <c r="E260" s="14" t="n"/>
      <c r="F260" s="15" t="n"/>
      <c r="G260" s="15" t="n"/>
    </row>
    <row r="261">
      <c r="A261" s="69" t="inlineStr">
        <is>
          <t>Debt Instruments</t>
        </is>
      </c>
      <c r="B261" s="30" t="n"/>
      <c r="C261" s="30" t="n"/>
      <c r="D261" s="13" t="n"/>
      <c r="E261" s="14" t="n"/>
      <c r="F261" s="15" t="n"/>
      <c r="G261" s="15" t="n"/>
    </row>
    <row r="262">
      <c r="A262" s="69" t="inlineStr">
        <is>
          <t>(a) Non-convertible Preference share</t>
        </is>
      </c>
      <c r="B262" s="30" t="n"/>
      <c r="C262" s="30" t="n"/>
      <c r="D262" s="13" t="n"/>
      <c r="E262" s="14" t="n"/>
      <c r="F262" s="15" t="n"/>
      <c r="G262" s="15" t="n"/>
    </row>
    <row r="263">
      <c r="A263" s="69" t="inlineStr">
        <is>
          <t>Listed / Awaiting listing on Stock Exchanges</t>
        </is>
      </c>
      <c r="B263" s="30" t="n"/>
      <c r="C263" s="30" t="n"/>
      <c r="D263" s="13" t="n"/>
      <c r="E263" s="14" t="n"/>
      <c r="F263" s="15" t="n"/>
      <c r="G263" s="15" t="n"/>
    </row>
    <row r="264">
      <c r="A264" s="12" t="inlineStr">
        <is>
          <t>6% TVS MOTOR CO LTD NCRPS 01-09-2026</t>
        </is>
      </c>
      <c r="B264" s="30" t="inlineStr">
        <is>
          <t>INE494B04019</t>
        </is>
      </c>
      <c r="C264" s="30" t="inlineStr">
        <is>
          <t>Automobiles</t>
        </is>
      </c>
      <c r="D264" s="13" t="n">
        <v>10300</v>
      </c>
      <c r="E264" s="14" t="n">
        <v>1.04</v>
      </c>
      <c r="F264" s="15" t="n">
        <v>0</v>
      </c>
      <c r="G264" s="15" t="n"/>
    </row>
    <row r="265">
      <c r="A265" s="16" t="inlineStr">
        <is>
          <t>Sub Total</t>
        </is>
      </c>
      <c r="B265" s="31" t="n"/>
      <c r="C265" s="31" t="n"/>
      <c r="D265" s="17" t="n"/>
      <c r="E265" s="37" t="n">
        <v>1.04</v>
      </c>
      <c r="F265" s="38" t="n">
        <v>0</v>
      </c>
      <c r="G265" s="20" t="n"/>
    </row>
    <row r="266">
      <c r="A266" s="21" t="inlineStr">
        <is>
          <t>TOTAL</t>
        </is>
      </c>
      <c r="B266" s="32" t="n"/>
      <c r="C266" s="32" t="n"/>
      <c r="D266" s="22" t="n"/>
      <c r="E266" s="27" t="n">
        <v>31130.66</v>
      </c>
      <c r="F266" s="28" t="n">
        <v>0.9999</v>
      </c>
      <c r="G266" s="20" t="n"/>
    </row>
    <row r="267">
      <c r="A267" s="12" t="n"/>
      <c r="B267" s="30" t="n"/>
      <c r="C267" s="30" t="n"/>
      <c r="D267" s="13" t="n"/>
      <c r="E267" s="14" t="n"/>
      <c r="F267" s="15" t="n"/>
      <c r="G267" s="15" t="n"/>
    </row>
    <row r="268">
      <c r="A268" s="12" t="n"/>
      <c r="B268" s="30" t="n"/>
      <c r="C268" s="30" t="n"/>
      <c r="D268" s="13" t="n"/>
      <c r="E268" s="14" t="n"/>
      <c r="F268" s="15" t="n"/>
      <c r="G268" s="15" t="n"/>
    </row>
    <row r="269">
      <c r="A269" s="16" t="inlineStr">
        <is>
          <t>TREPS / Reverse Repo</t>
        </is>
      </c>
      <c r="B269" s="30" t="n"/>
      <c r="C269" s="30" t="n"/>
      <c r="D269" s="13" t="n"/>
      <c r="E269" s="14" t="n"/>
      <c r="F269" s="15" t="n"/>
      <c r="G269" s="15" t="n"/>
    </row>
    <row r="270">
      <c r="A270" s="12" t="inlineStr">
        <is>
          <t>Clearing Corporation of India Ltd.</t>
        </is>
      </c>
      <c r="B270" s="30" t="n"/>
      <c r="C270" s="30" t="n"/>
      <c r="D270" s="13" t="n"/>
      <c r="E270" s="14" t="n">
        <v>17.99</v>
      </c>
      <c r="F270" s="15" t="n">
        <v>0.0005999999999999999</v>
      </c>
      <c r="G270" s="15" t="n">
        <v>0.05596</v>
      </c>
    </row>
    <row r="271">
      <c r="A271" s="16" t="inlineStr">
        <is>
          <t>Sub Total</t>
        </is>
      </c>
      <c r="B271" s="31" t="n"/>
      <c r="C271" s="31" t="n"/>
      <c r="D271" s="17" t="n"/>
      <c r="E271" s="37" t="n">
        <v>17.99</v>
      </c>
      <c r="F271" s="38" t="n">
        <v>0.0005999999999999999</v>
      </c>
      <c r="G271" s="20" t="n"/>
    </row>
    <row r="272">
      <c r="A272" s="12" t="n"/>
      <c r="B272" s="30" t="n"/>
      <c r="C272" s="30" t="n"/>
      <c r="D272" s="13" t="n"/>
      <c r="E272" s="14" t="n"/>
      <c r="F272" s="15" t="n"/>
      <c r="G272" s="15" t="n"/>
    </row>
    <row r="273">
      <c r="A273" s="21" t="inlineStr">
        <is>
          <t>TOTAL</t>
        </is>
      </c>
      <c r="B273" s="32" t="n"/>
      <c r="C273" s="32" t="n"/>
      <c r="D273" s="22" t="n"/>
      <c r="E273" s="18" t="n">
        <v>17.99</v>
      </c>
      <c r="F273" s="19" t="n">
        <v>0.0005999999999999999</v>
      </c>
      <c r="G273" s="20" t="n"/>
    </row>
    <row r="274">
      <c r="A274" s="12" t="inlineStr">
        <is>
          <t>Accrued Interest</t>
        </is>
      </c>
      <c r="B274" s="30" t="n"/>
      <c r="C274" s="30" t="n"/>
      <c r="D274" s="13" t="n"/>
      <c r="E274" s="14" t="n">
        <v>0.0027584</v>
      </c>
      <c r="F274" s="15" t="n">
        <v>0</v>
      </c>
      <c r="G274" s="15" t="n"/>
    </row>
    <row r="275">
      <c r="A275" s="12" t="inlineStr">
        <is>
          <t>Net Receivables/(Payables)</t>
        </is>
      </c>
      <c r="B275" s="30" t="n"/>
      <c r="C275" s="30" t="n"/>
      <c r="D275" s="13" t="n"/>
      <c r="E275" s="23" t="n">
        <v>-18.3527584</v>
      </c>
      <c r="F275" s="24" t="n">
        <v>-0.0005</v>
      </c>
      <c r="G275" s="15" t="n">
        <v>0.055959</v>
      </c>
    </row>
    <row r="276">
      <c r="A276" s="25" t="inlineStr">
        <is>
          <t>GRAND TOTAL</t>
        </is>
      </c>
      <c r="B276" s="33" t="n"/>
      <c r="C276" s="33" t="n"/>
      <c r="D276" s="26" t="n"/>
      <c r="E276" s="27" t="n">
        <v>31130.3</v>
      </c>
      <c r="F276" s="28" t="n">
        <v>1</v>
      </c>
      <c r="G276" s="28" t="n"/>
    </row>
    <row r="281">
      <c r="A281" s="80" t="inlineStr">
        <is>
          <t>Notes:</t>
        </is>
      </c>
    </row>
    <row r="282">
      <c r="A282" s="48" t="inlineStr">
        <is>
          <t>1. Security in default beyond its maturiy date</t>
        </is>
      </c>
      <c r="B282" s="34" t="inlineStr">
        <is>
          <t>NIL</t>
        </is>
      </c>
    </row>
    <row r="283">
      <c r="A283" t="inlineStr">
        <is>
          <t>2. NAV at the beginning of the period (Rs. per unit)</t>
        </is>
      </c>
    </row>
    <row r="284">
      <c r="A284" t="inlineStr">
        <is>
          <t>Plan /option (Face Value 10)</t>
        </is>
      </c>
      <c r="B284" t="inlineStr">
        <is>
          <t>As on</t>
        </is>
      </c>
      <c r="C284" t="inlineStr">
        <is>
          <t>As on</t>
        </is>
      </c>
    </row>
    <row r="285">
      <c r="B285" s="49" t="n">
        <v>45930</v>
      </c>
      <c r="C285" s="49" t="n">
        <v>45961</v>
      </c>
    </row>
    <row r="286">
      <c r="A286" t="inlineStr">
        <is>
          <t>Direct Plan Growth Option</t>
        </is>
      </c>
      <c r="B286" t="n">
        <v>16.5879</v>
      </c>
      <c r="C286" t="n">
        <v>17.3414</v>
      </c>
    </row>
    <row r="287">
      <c r="A287" t="inlineStr">
        <is>
          <t>Direct Plan IDCW Option</t>
        </is>
      </c>
      <c r="B287" t="n">
        <v>16.5879</v>
      </c>
      <c r="C287" t="n">
        <v>17.3415</v>
      </c>
    </row>
    <row r="288">
      <c r="A288" t="inlineStr">
        <is>
          <t>Regular Plan Growth Option</t>
        </is>
      </c>
      <c r="B288" t="n">
        <v>16.1756</v>
      </c>
      <c r="C288" t="n">
        <v>16.901</v>
      </c>
    </row>
    <row r="289">
      <c r="A289" t="inlineStr">
        <is>
          <t>Regular Plan IDCW Option</t>
        </is>
      </c>
      <c r="B289" t="n">
        <v>16.1748</v>
      </c>
      <c r="C289" t="n">
        <v>16.9003</v>
      </c>
    </row>
    <row r="291">
      <c r="A291" t="inlineStr">
        <is>
          <t xml:space="preserve">3. Total Dividend (Net) declared during the month </t>
        </is>
      </c>
      <c r="B291" s="34" t="inlineStr">
        <is>
          <t>NIL</t>
        </is>
      </c>
    </row>
    <row r="292">
      <c r="A292" t="inlineStr">
        <is>
          <t>4. Bonus was declared during the month</t>
        </is>
      </c>
      <c r="B292" s="34" t="inlineStr">
        <is>
          <t>NIL</t>
        </is>
      </c>
    </row>
    <row r="293" ht="29" customHeight="1">
      <c r="A293" s="48" t="inlineStr">
        <is>
          <t>5. Investment in Repo of Corporate Debt Securities during the month ended October 31, 2025</t>
        </is>
      </c>
      <c r="B293" s="34" t="inlineStr">
        <is>
          <t>NIL</t>
        </is>
      </c>
    </row>
    <row r="294" ht="29" customHeight="1">
      <c r="A294" s="48" t="inlineStr">
        <is>
          <t>6. Investment in foreign securities/ADRs/GDRs at the end of the month</t>
        </is>
      </c>
      <c r="B294" s="34" t="inlineStr">
        <is>
          <t>NIL</t>
        </is>
      </c>
    </row>
    <row r="295">
      <c r="A295" t="inlineStr">
        <is>
          <t>7. Portfolio Turnover Ratio</t>
        </is>
      </c>
      <c r="B295" s="51" t="n">
        <v>0.2382</v>
      </c>
    </row>
    <row r="296" ht="43.5" customHeight="1">
      <c r="A296" s="48" t="inlineStr">
        <is>
          <t>8. Total gross exposure to derivative instruments (excluding reversed positions) at the end of the month (Rs. in Lakhs)</t>
        </is>
      </c>
      <c r="B296" s="34" t="inlineStr">
        <is>
          <t>NIL</t>
        </is>
      </c>
    </row>
    <row r="297">
      <c r="B297" s="34" t="n"/>
    </row>
    <row r="298" ht="29" customHeight="1">
      <c r="A298" s="48" t="inlineStr">
        <is>
          <t>9. Margin Deposits includes Margin money placed on derivatives other than margin money placed with bank</t>
        </is>
      </c>
      <c r="B298" s="34" t="inlineStr">
        <is>
          <t>NIL</t>
        </is>
      </c>
    </row>
    <row r="299" ht="29" customHeight="1">
      <c r="A299" s="48" t="inlineStr">
        <is>
          <t>10. Value of investment made by other schemes under same management (Rs. In Lakhs)</t>
        </is>
      </c>
      <c r="B299" t="inlineStr">
        <is>
          <t>NIL</t>
        </is>
      </c>
    </row>
    <row r="300" ht="29" customHeight="1">
      <c r="A300" s="48" t="inlineStr">
        <is>
          <t>11. Number of instance of deviation In valuation of securities</t>
        </is>
      </c>
      <c r="B300" s="34" t="inlineStr">
        <is>
          <t>NIL</t>
        </is>
      </c>
    </row>
    <row r="301" ht="29" customHeight="1">
      <c r="A301" s="48" t="inlineStr">
        <is>
          <t>12. Total value and percentage of illiquid equity shares / securities</t>
        </is>
      </c>
      <c r="B301" s="34" t="inlineStr">
        <is>
          <t>NIL</t>
        </is>
      </c>
    </row>
    <row r="303" ht="70" customHeight="1">
      <c r="A303" s="82" t="inlineStr">
        <is>
          <t>Scheme Name</t>
        </is>
      </c>
      <c r="B303" s="82" t="inlineStr">
        <is>
          <t>Risk- O - Meter</t>
        </is>
      </c>
      <c r="C303" s="82" t="inlineStr">
        <is>
          <t>Benchmark of the Scheme</t>
        </is>
      </c>
      <c r="D303" s="82" t="inlineStr">
        <is>
          <t>Benchmark Risk-o-meter</t>
        </is>
      </c>
    </row>
    <row r="304" ht="70" customHeight="1">
      <c r="A304" s="82" t="inlineStr">
        <is>
          <t>Edelweiss NIFTY Large Mid Cap 250 Index Fund</t>
        </is>
      </c>
      <c r="B304" s="82" t="n"/>
      <c r="C304" s="82" t="inlineStr">
        <is>
          <t>Nifty LargeMidcap 250 Index - TRI</t>
        </is>
      </c>
      <c r="D304" s="82" t="n"/>
      <c r="E30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G62"/>
  <sheetViews>
    <sheetView showGridLines="0" workbookViewId="0">
      <pane ySplit="4" topLeftCell="A27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MULTI ASSET OMNI FUND OF FUND AS ON OCTOBER 31, 2025</t>
        </is>
      </c>
    </row>
    <row r="2" ht="19.5" customHeight="1">
      <c r="A2" s="81" t="inlineStr">
        <is>
          <t>(An open-ended fund of funds scheme investing in equity-oriented schemes, debt-oriented schemes and Gold &amp; Silver ETFs)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EDELWEISS NIFTY LARGEMIDCAP 250 ETF</t>
        </is>
      </c>
      <c r="B9" s="30" t="inlineStr">
        <is>
          <t>INF754K01VV4</t>
        </is>
      </c>
      <c r="C9" s="30" t="n"/>
      <c r="D9" s="13" t="n">
        <v>49018010.0002</v>
      </c>
      <c r="E9" s="14" t="n">
        <v>8161.5</v>
      </c>
      <c r="F9" s="15" t="n">
        <v>0.2918</v>
      </c>
      <c r="G9" s="15" t="n"/>
    </row>
    <row r="10">
      <c r="A10" s="12" t="inlineStr">
        <is>
          <t>EDELWEISS SILVER ETF</t>
        </is>
      </c>
      <c r="B10" s="30" t="inlineStr">
        <is>
          <t>INF754K01SF3</t>
        </is>
      </c>
      <c r="C10" s="30" t="n"/>
      <c r="D10" s="13" t="n">
        <v>1853000</v>
      </c>
      <c r="E10" s="14" t="n">
        <v>2766.34</v>
      </c>
      <c r="F10" s="15" t="n">
        <v>0.0989</v>
      </c>
      <c r="G10" s="15" t="n"/>
    </row>
    <row r="11">
      <c r="A11" s="12" t="inlineStr">
        <is>
          <t>EDELWEISS GOLD ETF</t>
        </is>
      </c>
      <c r="B11" s="30" t="inlineStr">
        <is>
          <t>INF754K01SE6</t>
        </is>
      </c>
      <c r="C11" s="30" t="n"/>
      <c r="D11" s="13" t="n">
        <v>2278000</v>
      </c>
      <c r="E11" s="14" t="n">
        <v>2747.27</v>
      </c>
      <c r="F11" s="15" t="n">
        <v>0.0982</v>
      </c>
      <c r="G11" s="15" t="n"/>
    </row>
    <row r="12">
      <c r="A12" s="16" t="inlineStr">
        <is>
          <t>Sub Total</t>
        </is>
      </c>
      <c r="B12" s="31" t="n"/>
      <c r="C12" s="31" t="n"/>
      <c r="D12" s="17" t="n"/>
      <c r="E12" s="18" t="n">
        <v>13675.11</v>
      </c>
      <c r="F12" s="19" t="n">
        <v>0.4889</v>
      </c>
      <c r="G12" s="20" t="n"/>
    </row>
    <row r="13">
      <c r="A13" s="12" t="n"/>
      <c r="B13" s="30" t="n"/>
      <c r="C13" s="30" t="n"/>
      <c r="D13" s="13" t="n"/>
      <c r="E13" s="14" t="n"/>
      <c r="F13" s="15" t="n"/>
      <c r="G13" s="15" t="n"/>
    </row>
    <row r="14">
      <c r="A14" s="21" t="inlineStr">
        <is>
          <t>TOTAL</t>
        </is>
      </c>
      <c r="B14" s="32" t="n"/>
      <c r="C14" s="32" t="n"/>
      <c r="D14" s="22" t="n"/>
      <c r="E14" s="18" t="n">
        <v>13675.11</v>
      </c>
      <c r="F14" s="19" t="n">
        <v>0.4889</v>
      </c>
      <c r="G14" s="20" t="n"/>
    </row>
    <row r="15">
      <c r="A15" s="12" t="n"/>
      <c r="B15" s="30" t="n"/>
      <c r="C15" s="30" t="n"/>
      <c r="D15" s="13" t="n"/>
      <c r="E15" s="14" t="n"/>
      <c r="F15" s="15" t="n"/>
      <c r="G15" s="15" t="n"/>
    </row>
    <row r="16">
      <c r="A16" s="16" t="inlineStr">
        <is>
          <t>Investment in Mutual fund</t>
        </is>
      </c>
      <c r="B16" s="30" t="n"/>
      <c r="C16" s="30" t="n"/>
      <c r="D16" s="13" t="n"/>
      <c r="E16" s="14" t="n"/>
      <c r="F16" s="15" t="n"/>
      <c r="G16" s="15" t="n"/>
    </row>
    <row r="17">
      <c r="A17" s="12" t="inlineStr">
        <is>
          <t>EDELWEISS BANKING &amp; PSU DEBT FD-DR PL-GR</t>
        </is>
      </c>
      <c r="B17" s="30" t="inlineStr">
        <is>
          <t>INF843K01FC8</t>
        </is>
      </c>
      <c r="C17" s="30" t="n"/>
      <c r="D17" s="13" t="n">
        <v>11235916.153</v>
      </c>
      <c r="E17" s="14" t="n">
        <v>2930.5</v>
      </c>
      <c r="F17" s="15" t="n">
        <v>0.1048</v>
      </c>
      <c r="G17" s="15" t="n"/>
    </row>
    <row r="18">
      <c r="A18" s="12" t="inlineStr">
        <is>
          <t>EDELWEISS FOCUSED FUND-DIRECT PL-GROWTH</t>
        </is>
      </c>
      <c r="B18" s="30" t="inlineStr">
        <is>
          <t>INF754K01OP1</t>
        </is>
      </c>
      <c r="C18" s="30" t="n"/>
      <c r="D18" s="13" t="n">
        <v>15681264.9769</v>
      </c>
      <c r="E18" s="14" t="n">
        <v>2774.96</v>
      </c>
      <c r="F18" s="15" t="n">
        <v>0.0992</v>
      </c>
      <c r="G18" s="15" t="n"/>
    </row>
    <row r="19">
      <c r="A19" s="12" t="inlineStr">
        <is>
          <t>EDELWEISS LARGE CAP FUND-DR PLAN-GROWTH</t>
        </is>
      </c>
      <c r="B19" s="30" t="inlineStr">
        <is>
          <t>INF754K01BW4</t>
        </is>
      </c>
      <c r="C19" s="30" t="n"/>
      <c r="D19" s="13" t="n">
        <v>2776360.434</v>
      </c>
      <c r="E19" s="14" t="n">
        <v>2752.21</v>
      </c>
      <c r="F19" s="15" t="n">
        <v>0.0984</v>
      </c>
      <c r="G19" s="15" t="n"/>
    </row>
    <row r="20">
      <c r="A20" s="12" t="inlineStr">
        <is>
          <t>EDELWEISS TECHNOLOGY FUND-DR PL-GROWTH</t>
        </is>
      </c>
      <c r="B20" s="30" t="inlineStr">
        <is>
          <t>INF754K01SK3</t>
        </is>
      </c>
      <c r="C20" s="30" t="n"/>
      <c r="D20" s="13" t="n">
        <v>11209964.6174</v>
      </c>
      <c r="E20" s="14" t="n">
        <v>1414.32</v>
      </c>
      <c r="F20" s="15" t="n">
        <v>0.0506</v>
      </c>
      <c r="G20" s="15" t="n"/>
    </row>
    <row r="21">
      <c r="A21" s="12" t="inlineStr">
        <is>
          <t>EDELWEISS LARGE &amp; MID CAP FUND-DR PL-GR</t>
        </is>
      </c>
      <c r="B21" s="30" t="inlineStr">
        <is>
          <t>INF843K01AL0</t>
        </is>
      </c>
      <c r="C21" s="30" t="n"/>
      <c r="D21" s="13" t="n">
        <v>1335659.793</v>
      </c>
      <c r="E21" s="14" t="n">
        <v>1396.09</v>
      </c>
      <c r="F21" s="15" t="n">
        <v>0.0499</v>
      </c>
      <c r="G21" s="15" t="n"/>
    </row>
    <row r="22">
      <c r="A22" s="12" t="inlineStr">
        <is>
          <t>EDELWEISS RECENT LISTED IPO FD DR PL GR</t>
        </is>
      </c>
      <c r="B22" s="30" t="inlineStr">
        <is>
          <t>INF754K01ML4</t>
        </is>
      </c>
      <c r="C22" s="30" t="n"/>
      <c r="D22" s="13" t="n">
        <v>4640332.5822</v>
      </c>
      <c r="E22" s="14" t="n">
        <v>1371.65</v>
      </c>
      <c r="F22" s="15" t="n">
        <v>0.049</v>
      </c>
      <c r="G22" s="15" t="n"/>
    </row>
    <row r="23">
      <c r="A23" s="12" t="inlineStr">
        <is>
          <t>EDELWEISS CONSUMPTION FUND-DR-GROWTH</t>
        </is>
      </c>
      <c r="B23" s="30" t="inlineStr">
        <is>
          <t>INF754K01TY2</t>
        </is>
      </c>
      <c r="C23" s="30" t="n"/>
      <c r="D23" s="13" t="n">
        <v>11676791.1394</v>
      </c>
      <c r="E23" s="14" t="n">
        <v>1366.76</v>
      </c>
      <c r="F23" s="15" t="n">
        <v>0.0489</v>
      </c>
      <c r="G23" s="15" t="n"/>
    </row>
    <row r="24">
      <c r="A24" s="12" t="n"/>
      <c r="B24" s="30" t="n"/>
      <c r="C24" s="30" t="n"/>
      <c r="D24" s="13" t="n"/>
      <c r="E24" s="14" t="n"/>
      <c r="F24" s="15" t="n"/>
      <c r="G24" s="15" t="n"/>
    </row>
    <row r="25">
      <c r="A25" s="21" t="inlineStr">
        <is>
          <t>TOTAL</t>
        </is>
      </c>
      <c r="B25" s="32" t="n"/>
      <c r="C25" s="32" t="n"/>
      <c r="D25" s="22" t="n"/>
      <c r="E25" s="18" t="n">
        <v>14006.49</v>
      </c>
      <c r="F25" s="19" t="n">
        <v>0.5008</v>
      </c>
      <c r="G25" s="20" t="n"/>
    </row>
    <row r="26">
      <c r="A26" s="12" t="n"/>
      <c r="B26" s="30" t="n"/>
      <c r="C26" s="30" t="n"/>
      <c r="D26" s="13" t="n"/>
      <c r="E26" s="14" t="n"/>
      <c r="F26" s="15" t="n"/>
      <c r="G26" s="15" t="n"/>
    </row>
    <row r="27">
      <c r="A27" s="16" t="inlineStr">
        <is>
          <t>TREPS / Reverse Repo</t>
        </is>
      </c>
      <c r="B27" s="30" t="n"/>
      <c r="C27" s="30" t="n"/>
      <c r="D27" s="13" t="n"/>
      <c r="E27" s="14" t="n"/>
      <c r="F27" s="15" t="n"/>
      <c r="G27" s="15" t="n"/>
    </row>
    <row r="28">
      <c r="A28" s="12" t="inlineStr">
        <is>
          <t>Clearing Corporation of India Ltd.</t>
        </is>
      </c>
      <c r="B28" s="30" t="n"/>
      <c r="C28" s="30" t="n"/>
      <c r="D28" s="13" t="n"/>
      <c r="E28" s="14" t="n">
        <v>240.89</v>
      </c>
      <c r="F28" s="15" t="n">
        <v>0.0086</v>
      </c>
      <c r="G28" s="15" t="n">
        <v>0.05596</v>
      </c>
    </row>
    <row r="29">
      <c r="A29" s="16" t="inlineStr">
        <is>
          <t>Sub Total</t>
        </is>
      </c>
      <c r="B29" s="31" t="n"/>
      <c r="C29" s="31" t="n"/>
      <c r="D29" s="17" t="n"/>
      <c r="E29" s="18" t="n">
        <v>240.89</v>
      </c>
      <c r="F29" s="19" t="n">
        <v>0.0086</v>
      </c>
      <c r="G29" s="20" t="n"/>
    </row>
    <row r="30">
      <c r="A30" s="12" t="n"/>
      <c r="B30" s="30" t="n"/>
      <c r="C30" s="30" t="n"/>
      <c r="D30" s="13" t="n"/>
      <c r="E30" s="14" t="n"/>
      <c r="F30" s="15" t="n"/>
      <c r="G30" s="15" t="n"/>
    </row>
    <row r="31">
      <c r="A31" s="21" t="inlineStr">
        <is>
          <t>TOTAL</t>
        </is>
      </c>
      <c r="B31" s="32" t="n"/>
      <c r="C31" s="32" t="n"/>
      <c r="D31" s="22" t="n"/>
      <c r="E31" s="18" t="n">
        <v>240.89</v>
      </c>
      <c r="F31" s="19" t="n">
        <v>0.0086</v>
      </c>
      <c r="G31" s="20" t="n"/>
    </row>
    <row r="32">
      <c r="A32" s="12" t="inlineStr">
        <is>
          <t>Accrued Interest</t>
        </is>
      </c>
      <c r="B32" s="30" t="n"/>
      <c r="C32" s="30" t="n"/>
      <c r="D32" s="13" t="n"/>
      <c r="E32" s="14" t="n">
        <v>0.0369319</v>
      </c>
      <c r="F32" s="15" t="n">
        <v>1e-06</v>
      </c>
      <c r="G32" s="15" t="n"/>
    </row>
    <row r="33">
      <c r="A33" s="12" t="inlineStr">
        <is>
          <t>Net Receivables/(Payables)</t>
        </is>
      </c>
      <c r="B33" s="30" t="n"/>
      <c r="C33" s="30" t="n"/>
      <c r="D33" s="13" t="n"/>
      <c r="E33" s="14" t="n">
        <v>51.5830681</v>
      </c>
      <c r="F33" s="15" t="n">
        <v>0.001699</v>
      </c>
      <c r="G33" s="15" t="n">
        <v>0.055959</v>
      </c>
    </row>
    <row r="34">
      <c r="A34" s="25" t="inlineStr">
        <is>
          <t>GRAND TOTAL</t>
        </is>
      </c>
      <c r="B34" s="33" t="n"/>
      <c r="C34" s="33" t="n"/>
      <c r="D34" s="26" t="n"/>
      <c r="E34" s="27" t="n">
        <v>27974.11</v>
      </c>
      <c r="F34" s="28" t="n">
        <v>1</v>
      </c>
      <c r="G34" s="28" t="n"/>
    </row>
    <row r="39">
      <c r="A39" s="80" t="inlineStr">
        <is>
          <t>Notes:</t>
        </is>
      </c>
    </row>
    <row r="40">
      <c r="A40" s="48" t="inlineStr">
        <is>
          <t>1. Security in default beyond its maturiy date</t>
        </is>
      </c>
      <c r="B40" s="34" t="inlineStr">
        <is>
          <t>NIL</t>
        </is>
      </c>
    </row>
    <row r="41">
      <c r="A41" t="inlineStr">
        <is>
          <t>2. NAV at the beginning of the period (Rs. per unit)</t>
        </is>
      </c>
    </row>
    <row r="42">
      <c r="A42" t="inlineStr">
        <is>
          <t>Plan /option (Face Value 10)</t>
        </is>
      </c>
      <c r="B42" t="inlineStr">
        <is>
          <t>As on</t>
        </is>
      </c>
      <c r="C42" t="inlineStr">
        <is>
          <t>As on</t>
        </is>
      </c>
    </row>
    <row r="43">
      <c r="B43" s="49" t="n">
        <v>45930</v>
      </c>
      <c r="C43" s="49" t="n">
        <v>45961</v>
      </c>
    </row>
    <row r="44">
      <c r="A44" t="inlineStr">
        <is>
          <t>Direct Plan  Growth Option</t>
        </is>
      </c>
      <c r="B44" t="n">
        <v>10.2077</v>
      </c>
      <c r="C44" t="n">
        <v>10.6199</v>
      </c>
    </row>
    <row r="45">
      <c r="A45" t="inlineStr">
        <is>
          <t>Direct Plan IDCW Option</t>
        </is>
      </c>
      <c r="B45" t="n">
        <v>10.2077</v>
      </c>
      <c r="C45" t="n">
        <v>10.6199</v>
      </c>
    </row>
    <row r="46">
      <c r="A46" t="inlineStr">
        <is>
          <t>Regular Plan  Growth Option</t>
        </is>
      </c>
      <c r="B46" t="n">
        <v>10.1966</v>
      </c>
      <c r="C46" t="n">
        <v>10.596</v>
      </c>
    </row>
    <row r="47">
      <c r="A47" t="inlineStr">
        <is>
          <t>Regular Plan IDCW Option</t>
        </is>
      </c>
      <c r="B47" t="n">
        <v>10.1966</v>
      </c>
      <c r="C47" t="n">
        <v>10.596</v>
      </c>
    </row>
    <row r="49">
      <c r="A49" t="inlineStr">
        <is>
          <t xml:space="preserve">3. Total Dividend (Net) declared during the month </t>
        </is>
      </c>
      <c r="B49" s="34" t="inlineStr">
        <is>
          <t>NIL</t>
        </is>
      </c>
    </row>
    <row r="50">
      <c r="A50" t="inlineStr">
        <is>
          <t>4. Bonus was declared during the month</t>
        </is>
      </c>
      <c r="B50" s="34" t="inlineStr">
        <is>
          <t>NIL</t>
        </is>
      </c>
    </row>
    <row r="51" ht="29" customHeight="1">
      <c r="A51" s="48" t="inlineStr">
        <is>
          <t>5. Investment in Repo of Corporate Debt Securities during the month ended October 31, 2025</t>
        </is>
      </c>
      <c r="B51" s="34" t="inlineStr">
        <is>
          <t>NIL</t>
        </is>
      </c>
    </row>
    <row r="52" ht="29" customHeight="1">
      <c r="A52" s="48" t="inlineStr">
        <is>
          <t>6. Investment in foreign securities/ADRs/GDRs at the end of the month</t>
        </is>
      </c>
      <c r="B52" s="34" t="inlineStr">
        <is>
          <t>NIL</t>
        </is>
      </c>
    </row>
    <row r="53">
      <c r="A53" t="inlineStr">
        <is>
          <t>7. Portfolio Turnover Ratio</t>
        </is>
      </c>
      <c r="B53" s="51" t="n">
        <v>0.0339</v>
      </c>
    </row>
    <row r="54" ht="43.5" customHeight="1">
      <c r="A54" s="48" t="inlineStr">
        <is>
          <t>7. Total gross exposure to derivative instruments (excluding reversed positions) at the end of the month (Rs. in Lakhs)</t>
        </is>
      </c>
      <c r="B54" s="34" t="inlineStr">
        <is>
          <t>NIL</t>
        </is>
      </c>
    </row>
    <row r="55">
      <c r="B55" s="34" t="n"/>
    </row>
    <row r="56" ht="29" customHeight="1">
      <c r="A56" s="48" t="inlineStr">
        <is>
          <t>8. Margin Deposits includes Margin money placed on derivatives other than margin money placed with bank</t>
        </is>
      </c>
      <c r="B56" s="34" t="inlineStr">
        <is>
          <t>NIL</t>
        </is>
      </c>
    </row>
    <row r="57" ht="29" customHeight="1">
      <c r="A57" s="48" t="inlineStr">
        <is>
          <t>9. Value of investment made by other schemes under same management (Rs. In Lakhs)</t>
        </is>
      </c>
      <c r="B57" t="inlineStr">
        <is>
          <t>NIL</t>
        </is>
      </c>
    </row>
    <row r="58" ht="29" customHeight="1">
      <c r="A58" s="48" t="inlineStr">
        <is>
          <t>10. Number of instance of deviation In valuation of securities</t>
        </is>
      </c>
      <c r="B58" s="34" t="inlineStr">
        <is>
          <t>NIL</t>
        </is>
      </c>
    </row>
    <row r="59" ht="29" customHeight="1">
      <c r="A59" s="48" t="inlineStr">
        <is>
          <t>11. Total value and percentage of illiquid equity shares / securities</t>
        </is>
      </c>
      <c r="B59" s="34" t="inlineStr">
        <is>
          <t>NIL</t>
        </is>
      </c>
    </row>
    <row r="61" ht="70" customHeight="1">
      <c r="A61" s="82" t="inlineStr">
        <is>
          <t>Scheme Name</t>
        </is>
      </c>
      <c r="B61" s="82" t="inlineStr">
        <is>
          <t>Risk- O - Meter</t>
        </is>
      </c>
      <c r="C61" s="82" t="inlineStr">
        <is>
          <t>Benchmark of the Scheme</t>
        </is>
      </c>
      <c r="D61" s="82" t="inlineStr">
        <is>
          <t>Benchmark Risk-o-meter</t>
        </is>
      </c>
    </row>
    <row r="62" ht="70" customHeight="1">
      <c r="A62" s="82" t="inlineStr">
        <is>
          <t>Edelweiss Multi Asset Omni Fund of Fund</t>
        </is>
      </c>
      <c r="B62" s="82" t="n"/>
      <c r="C62" s="82" t="inlineStr">
        <is>
          <t>65% Nifty500 TRI + 15% Crisil Composite Bond Index + 10% Domestic Gold Price + 10% Domestic Silver Price</t>
        </is>
      </c>
      <c r="D62" s="82" t="n"/>
      <c r="E6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G49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54296875" customWidth="1" min="1" max="1"/>
    <col width="22" customWidth="1" min="2" max="2"/>
    <col width="26.7265625" customWidth="1" min="3" max="3"/>
    <col width="22" customWidth="1" min="4" max="4"/>
    <col width="16.453125" customWidth="1" min="5" max="5"/>
    <col width="22" customWidth="1" min="6" max="6"/>
    <col width="6.1796875" bestFit="1" customWidth="1" style="2" min="7" max="7"/>
    <col width="70.26953125" bestFit="1" customWidth="1" min="11" max="11"/>
    <col width="10.81640625" bestFit="1" customWidth="1" min="12" max="12"/>
    <col width="10.54296875" bestFit="1" customWidth="1" min="13" max="13"/>
    <col width="12" bestFit="1" customWidth="1" min="14" max="14"/>
    <col width="12.54296875" customWidth="1" min="15" max="15"/>
  </cols>
  <sheetData>
    <row r="1" ht="36.75" customHeight="1">
      <c r="A1" s="81" t="inlineStr">
        <is>
          <t>PORTFOLIO STATEMENT OF EDELWEISS GOLD AND SILVER ETF FOF AS ON OCTOBER 31, 2025</t>
        </is>
      </c>
    </row>
    <row r="2" ht="19.5" customHeight="1">
      <c r="A2" s="81" t="inlineStr">
        <is>
          <t>(An open-ended fund of funds scheme investing in units of Gold ETF and Silver ETF)</t>
        </is>
      </c>
    </row>
    <row r="4" ht="48" customHeight="1">
      <c r="A4" s="3" t="inlineStr">
        <is>
          <t>Name of the Instrument</t>
        </is>
      </c>
      <c r="B4" s="3" t="inlineStr">
        <is>
          <t>ISIN</t>
        </is>
      </c>
      <c r="C4" s="3" t="inlineStr">
        <is>
          <t>Rating/Industry</t>
        </is>
      </c>
      <c r="D4" s="4" t="inlineStr">
        <is>
          <t>Quantity</t>
        </is>
      </c>
      <c r="E4" s="5" t="inlineStr">
        <is>
          <t>Market/Fair Value(Rs. In Lacs)</t>
        </is>
      </c>
      <c r="F4" s="5" t="inlineStr">
        <is>
          <t>% to Net Assets</t>
        </is>
      </c>
      <c r="G4" s="6" t="inlineStr">
        <is>
          <t>YIELD</t>
        </is>
      </c>
    </row>
    <row r="5">
      <c r="A5" s="7" t="n"/>
      <c r="B5" s="29" t="n"/>
      <c r="C5" s="29" t="n"/>
      <c r="D5" s="8" t="n"/>
      <c r="E5" s="9" t="n"/>
      <c r="F5" s="10" t="n"/>
      <c r="G5" s="11" t="n"/>
    </row>
    <row r="6">
      <c r="A6" s="12" t="n"/>
      <c r="B6" s="30" t="n"/>
      <c r="C6" s="30" t="n"/>
      <c r="D6" s="13" t="n"/>
      <c r="E6" s="14" t="n"/>
      <c r="F6" s="15" t="n"/>
      <c r="G6" s="15" t="n"/>
    </row>
    <row r="7">
      <c r="A7" s="12" t="n"/>
      <c r="B7" s="30" t="n"/>
      <c r="C7" s="30" t="n"/>
      <c r="D7" s="13" t="n"/>
      <c r="E7" s="14" t="n"/>
      <c r="F7" s="15" t="n"/>
      <c r="G7" s="15" t="n"/>
    </row>
    <row r="8">
      <c r="A8" s="16" t="inlineStr">
        <is>
          <t>Investment in Mutual fund</t>
        </is>
      </c>
      <c r="B8" s="30" t="n"/>
      <c r="C8" s="30" t="n"/>
      <c r="D8" s="13" t="n"/>
      <c r="E8" s="14" t="n"/>
      <c r="F8" s="15" t="n"/>
      <c r="G8" s="15" t="n"/>
    </row>
    <row r="9">
      <c r="A9" s="12" t="inlineStr">
        <is>
          <t>EDELWEISS GOLD ETF</t>
        </is>
      </c>
      <c r="B9" s="30" t="inlineStr">
        <is>
          <t>INF754K01SE6</t>
        </is>
      </c>
      <c r="C9" s="30" t="n"/>
      <c r="D9" s="13" t="n">
        <v>52316324</v>
      </c>
      <c r="E9" s="14" t="n">
        <v>63093.49</v>
      </c>
      <c r="F9" s="15" t="n">
        <v>0.5526</v>
      </c>
      <c r="G9" s="15" t="n"/>
    </row>
    <row r="10">
      <c r="A10" s="12" t="inlineStr">
        <is>
          <t>EDELWEISS SILVER ETF</t>
        </is>
      </c>
      <c r="B10" s="30" t="inlineStr">
        <is>
          <t>INF754K01SF3</t>
        </is>
      </c>
      <c r="C10" s="30" t="n"/>
      <c r="D10" s="13" t="n">
        <v>34367280</v>
      </c>
      <c r="E10" s="14" t="n">
        <v>51306.91</v>
      </c>
      <c r="F10" s="15" t="n">
        <v>0.4494</v>
      </c>
      <c r="G10" s="15" t="n"/>
    </row>
    <row r="11">
      <c r="A11" s="16" t="inlineStr">
        <is>
          <t>Sub Total</t>
        </is>
      </c>
      <c r="B11" s="31" t="n"/>
      <c r="C11" s="31" t="n"/>
      <c r="D11" s="17" t="n"/>
      <c r="E11" s="18" t="n">
        <v>114400.4</v>
      </c>
      <c r="F11" s="19" t="n">
        <v>1.002</v>
      </c>
      <c r="G11" s="20" t="n"/>
    </row>
    <row r="12">
      <c r="A12" s="12" t="n"/>
      <c r="B12" s="30" t="n"/>
      <c r="C12" s="30" t="n"/>
      <c r="D12" s="13" t="n"/>
      <c r="E12" s="14" t="n"/>
      <c r="F12" s="15" t="n"/>
      <c r="G12" s="15" t="n"/>
    </row>
    <row r="13">
      <c r="A13" s="21" t="inlineStr">
        <is>
          <t>TOTAL</t>
        </is>
      </c>
      <c r="B13" s="32" t="n"/>
      <c r="C13" s="32" t="n"/>
      <c r="D13" s="22" t="n"/>
      <c r="E13" s="18" t="n">
        <v>114400.4</v>
      </c>
      <c r="F13" s="19" t="n">
        <v>1.002</v>
      </c>
      <c r="G13" s="20" t="n"/>
    </row>
    <row r="14">
      <c r="A14" s="12" t="n"/>
      <c r="B14" s="30" t="n"/>
      <c r="C14" s="30" t="n"/>
      <c r="D14" s="13" t="n"/>
      <c r="E14" s="14" t="n"/>
      <c r="F14" s="15" t="n"/>
      <c r="G14" s="15" t="n"/>
    </row>
    <row r="15">
      <c r="A15" s="16" t="inlineStr">
        <is>
          <t>TREPS / Reverse Repo</t>
        </is>
      </c>
      <c r="B15" s="30" t="n"/>
      <c r="C15" s="30" t="n"/>
      <c r="D15" s="13" t="n"/>
      <c r="E15" s="14" t="n"/>
      <c r="F15" s="15" t="n"/>
      <c r="G15" s="15" t="n"/>
    </row>
    <row r="16">
      <c r="A16" s="12" t="inlineStr">
        <is>
          <t>Clearing Corporation of India Ltd.</t>
        </is>
      </c>
      <c r="B16" s="30" t="n"/>
      <c r="C16" s="30" t="n"/>
      <c r="D16" s="13" t="n"/>
      <c r="E16" s="14" t="n">
        <v>968.55</v>
      </c>
      <c r="F16" s="15" t="n">
        <v>0.008500000000000001</v>
      </c>
      <c r="G16" s="15" t="n">
        <v>0.05596</v>
      </c>
    </row>
    <row r="17">
      <c r="A17" s="16" t="inlineStr">
        <is>
          <t>Sub Total</t>
        </is>
      </c>
      <c r="B17" s="31" t="n"/>
      <c r="C17" s="31" t="n"/>
      <c r="D17" s="17" t="n"/>
      <c r="E17" s="18" t="n">
        <v>968.55</v>
      </c>
      <c r="F17" s="19" t="n">
        <v>0.008500000000000001</v>
      </c>
      <c r="G17" s="20" t="n"/>
    </row>
    <row r="18">
      <c r="A18" s="12" t="n"/>
      <c r="B18" s="30" t="n"/>
      <c r="C18" s="30" t="n"/>
      <c r="D18" s="13" t="n"/>
      <c r="E18" s="14" t="n"/>
      <c r="F18" s="15" t="n"/>
      <c r="G18" s="15" t="n"/>
    </row>
    <row r="19">
      <c r="A19" s="21" t="inlineStr">
        <is>
          <t>TOTAL</t>
        </is>
      </c>
      <c r="B19" s="32" t="n"/>
      <c r="C19" s="32" t="n"/>
      <c r="D19" s="22" t="n"/>
      <c r="E19" s="18" t="n">
        <v>968.55</v>
      </c>
      <c r="F19" s="19" t="n">
        <v>0.008500000000000001</v>
      </c>
      <c r="G19" s="20" t="n"/>
    </row>
    <row r="20">
      <c r="A20" s="12" t="inlineStr">
        <is>
          <t>Accrued Interest</t>
        </is>
      </c>
      <c r="B20" s="30" t="n"/>
      <c r="C20" s="30" t="n"/>
      <c r="D20" s="13" t="n"/>
      <c r="E20" s="14" t="n">
        <v>0.148494</v>
      </c>
      <c r="F20" s="15" t="n">
        <v>1e-06</v>
      </c>
      <c r="G20" s="15" t="n"/>
    </row>
    <row r="21">
      <c r="A21" s="12" t="inlineStr">
        <is>
          <t>Net Receivables/(Payables)</t>
        </is>
      </c>
      <c r="B21" s="30" t="n"/>
      <c r="C21" s="30" t="n"/>
      <c r="D21" s="13" t="n"/>
      <c r="E21" s="23" t="n">
        <v>-1196.318494</v>
      </c>
      <c r="F21" s="24" t="n">
        <v>-0.010501</v>
      </c>
      <c r="G21" s="15" t="n">
        <v>0.05596</v>
      </c>
    </row>
    <row r="22">
      <c r="A22" s="25" t="inlineStr">
        <is>
          <t>GRAND TOTAL</t>
        </is>
      </c>
      <c r="B22" s="33" t="n"/>
      <c r="C22" s="33" t="n"/>
      <c r="D22" s="26" t="n"/>
      <c r="E22" s="27" t="n">
        <v>114172.78</v>
      </c>
      <c r="F22" s="28" t="n">
        <v>1</v>
      </c>
      <c r="G22" s="28" t="n"/>
    </row>
    <row r="27">
      <c r="A27" s="80" t="inlineStr">
        <is>
          <t>Notes:</t>
        </is>
      </c>
    </row>
    <row r="28">
      <c r="A28" s="48" t="inlineStr">
        <is>
          <t>1. Security in default beyond its maturiy date</t>
        </is>
      </c>
      <c r="B28" s="34" t="inlineStr">
        <is>
          <t>NIL</t>
        </is>
      </c>
    </row>
    <row r="29">
      <c r="A29" t="inlineStr">
        <is>
          <t>2. NAV at the beginning of the period (Rs. per unit)</t>
        </is>
      </c>
    </row>
    <row r="30">
      <c r="A30" t="inlineStr">
        <is>
          <t>Plan /option (Face Value 10)</t>
        </is>
      </c>
      <c r="B30" t="inlineStr">
        <is>
          <t>As on</t>
        </is>
      </c>
      <c r="C30" t="inlineStr">
        <is>
          <t>As on</t>
        </is>
      </c>
    </row>
    <row r="31">
      <c r="B31" s="49" t="n">
        <v>45930</v>
      </c>
      <c r="C31" s="49" t="n">
        <v>45961</v>
      </c>
    </row>
    <row r="32">
      <c r="A32" t="inlineStr">
        <is>
          <t>Direct Plan Growth Option</t>
        </is>
      </c>
      <c r="B32" t="n">
        <v>23.06</v>
      </c>
      <c r="C32" t="n">
        <v>24.242</v>
      </c>
    </row>
    <row r="33">
      <c r="A33" t="inlineStr">
        <is>
          <t>Direct Plan IDCW Option</t>
        </is>
      </c>
      <c r="B33" t="n">
        <v>23.06</v>
      </c>
      <c r="C33" t="n">
        <v>24.242</v>
      </c>
    </row>
    <row r="34">
      <c r="A34" t="inlineStr">
        <is>
          <t>Regular Plan Growth Option</t>
        </is>
      </c>
      <c r="B34" t="n">
        <v>22.778</v>
      </c>
      <c r="C34" t="n">
        <v>23.937</v>
      </c>
    </row>
    <row r="35">
      <c r="A35" t="inlineStr">
        <is>
          <t>Regular Plan IDCW Option</t>
        </is>
      </c>
      <c r="B35" t="n">
        <v>22.778</v>
      </c>
      <c r="C35" t="n">
        <v>23.937</v>
      </c>
    </row>
    <row r="37">
      <c r="A37" t="inlineStr">
        <is>
          <t xml:space="preserve">3. Total Dividend (Net) declared during the month </t>
        </is>
      </c>
      <c r="B37" s="34" t="inlineStr">
        <is>
          <t>NIL</t>
        </is>
      </c>
    </row>
    <row r="38">
      <c r="A38" t="inlineStr">
        <is>
          <t>4. Bonus was declared during the month</t>
        </is>
      </c>
      <c r="B38" s="34" t="inlineStr">
        <is>
          <t>NIL</t>
        </is>
      </c>
    </row>
    <row r="39" ht="29" customHeight="1">
      <c r="A39" s="48" t="inlineStr">
        <is>
          <t>5. Investment in Repo of Corporate Debt Securities during the month ended October 31, 2025</t>
        </is>
      </c>
      <c r="B39" s="34" t="inlineStr">
        <is>
          <t>NIL</t>
        </is>
      </c>
    </row>
    <row r="40" ht="29" customHeight="1">
      <c r="A40" s="48" t="inlineStr">
        <is>
          <t>6. Investment in foreign securities/ADRs/GDRs at the end of the month</t>
        </is>
      </c>
      <c r="B40" s="34" t="inlineStr">
        <is>
          <t>NIL</t>
        </is>
      </c>
    </row>
    <row r="41" ht="43.5" customHeight="1">
      <c r="A41" s="48" t="inlineStr">
        <is>
          <t>7. Total gross exposure to derivative instruments (excluding reversed positions) at the end of the month (Rs. in Lakhs)</t>
        </is>
      </c>
      <c r="B41" s="34" t="inlineStr">
        <is>
          <t>NIL</t>
        </is>
      </c>
    </row>
    <row r="42">
      <c r="B42" s="34" t="n"/>
    </row>
    <row r="43" ht="29" customHeight="1">
      <c r="A43" s="48" t="inlineStr">
        <is>
          <t>8. Margin Deposits includes Margin money placed on derivatives other than margin money placed with bank</t>
        </is>
      </c>
      <c r="B43" s="34" t="inlineStr">
        <is>
          <t>NIL</t>
        </is>
      </c>
    </row>
    <row r="44" ht="29" customHeight="1">
      <c r="A44" s="48" t="inlineStr">
        <is>
          <t>9. Value of investment made by other schemes under same management (Rs. In Lakhs)</t>
        </is>
      </c>
      <c r="B44" t="inlineStr">
        <is>
          <t>NIL</t>
        </is>
      </c>
    </row>
    <row r="45" ht="29" customHeight="1">
      <c r="A45" s="48" t="inlineStr">
        <is>
          <t>10. Number of instance of deviation In valuation of securities</t>
        </is>
      </c>
      <c r="B45" s="34" t="inlineStr">
        <is>
          <t>NIL</t>
        </is>
      </c>
    </row>
    <row r="46" ht="29" customHeight="1">
      <c r="A46" s="48" t="inlineStr">
        <is>
          <t>11. Total value and percentage of illiquid equity shares / securities</t>
        </is>
      </c>
      <c r="B46" s="34" t="inlineStr">
        <is>
          <t>NIL</t>
        </is>
      </c>
    </row>
    <row r="48" ht="70" customHeight="1">
      <c r="A48" s="82" t="inlineStr">
        <is>
          <t>Scheme Name</t>
        </is>
      </c>
      <c r="B48" s="82" t="inlineStr">
        <is>
          <t>Risk- O - Meter</t>
        </is>
      </c>
      <c r="C48" s="82" t="inlineStr">
        <is>
          <t>Benchmark of the Scheme</t>
        </is>
      </c>
      <c r="D48" s="82" t="inlineStr">
        <is>
          <t>Benchmark Risk-o-meter</t>
        </is>
      </c>
    </row>
    <row r="49" ht="70" customHeight="1">
      <c r="A49" s="82" t="inlineStr">
        <is>
          <t>Edelweiss Gold and Silver ETF Fund of Fund</t>
        </is>
      </c>
      <c r="B49" s="82" t="n"/>
      <c r="C49" s="82" t="inlineStr">
        <is>
          <t>Domestic Gold and Silver Prices</t>
        </is>
      </c>
      <c r="D49" s="82" t="n"/>
      <c r="E4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Harishchandra Lagali, Nagraj</dc:creator>
  <dcterms:created xsi:type="dcterms:W3CDTF">2015-12-17T12:36:10Z</dcterms:created>
  <dcterms:modified xsi:type="dcterms:W3CDTF">2025-11-10T04:57:49Z</dcterms:modified>
  <cp:lastModifiedBy>Rithika Kotian - AMC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MSIP_Label_840e60c6-cef6-4cc0-a98d-364c7249d74b_Enabled" fmtid="{D5CDD505-2E9C-101B-9397-08002B2CF9AE}" pid="2">
    <vt:lpwstr>true</vt:lpwstr>
  </property>
  <property name="MSIP_Label_840e60c6-cef6-4cc0-a98d-364c7249d74b_SetDate" fmtid="{D5CDD505-2E9C-101B-9397-08002B2CF9AE}" pid="3">
    <vt:lpwstr>2022-12-30T16:56:26Z</vt:lpwstr>
  </property>
  <property name="MSIP_Label_840e60c6-cef6-4cc0-a98d-364c7249d74b_Method" fmtid="{D5CDD505-2E9C-101B-9397-08002B2CF9AE}" pid="4">
    <vt:lpwstr>Privileged</vt:lpwstr>
  </property>
  <property name="MSIP_Label_840e60c6-cef6-4cc0-a98d-364c7249d74b_Name" fmtid="{D5CDD505-2E9C-101B-9397-08002B2CF9AE}" pid="5">
    <vt:lpwstr>840e60c6-cef6-4cc0-a98d-364c7249d74b</vt:lpwstr>
  </property>
  <property name="MSIP_Label_840e60c6-cef6-4cc0-a98d-364c7249d74b_SiteId" fmtid="{D5CDD505-2E9C-101B-9397-08002B2CF9AE}" pid="6">
    <vt:lpwstr>b44900f1-2def-4c3b-9ec6-9020d604e19e</vt:lpwstr>
  </property>
  <property name="MSIP_Label_840e60c6-cef6-4cc0-a98d-364c7249d74b_ActionId" fmtid="{D5CDD505-2E9C-101B-9397-08002B2CF9AE}" pid="7">
    <vt:lpwstr>b468514f-ab85-4530-83ef-dc29102cc69a</vt:lpwstr>
  </property>
  <property name="MSIP_Label_840e60c6-cef6-4cc0-a98d-364c7249d74b_ContentBits" fmtid="{D5CDD505-2E9C-101B-9397-08002B2CF9AE}" pid="8">
    <vt:lpwstr>1</vt:lpwstr>
  </property>
  <property name="ContentTypeId" fmtid="{D5CDD505-2E9C-101B-9397-08002B2CF9AE}" pid="9">
    <vt:lpwstr>0x010100C4341F554B408F45BC12AE1CF7FD87CF</vt:lpwstr>
  </property>
</Properties>
</file>